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ntitagch.sharepoint.com/Shared Documents/01 RENTIT/03 Maschineninformationen/01 Bühnen/1000 übrige Geräte/02 Fassadenlift/Übergabeprotokoll/"/>
    </mc:Choice>
  </mc:AlternateContent>
  <xr:revisionPtr revIDLastSave="61" documentId="13_ncr:1_{CFE3EA03-000A-4643-9F36-6527B7FAD183}" xr6:coauthVersionLast="47" xr6:coauthVersionMax="47" xr10:uidLastSave="{568CDC15-00B0-485E-B973-9FD1E9333B35}"/>
  <bookViews>
    <workbookView xWindow="1560" yWindow="1560" windowWidth="31785" windowHeight="19530" xr2:uid="{00000000-000D-0000-FFFF-FFFF00000000}"/>
  </bookViews>
  <sheets>
    <sheet name="Voorblad berekening - NL" sheetId="3" r:id="rId1"/>
    <sheet name="berekening vh contragewicht" sheetId="1" r:id="rId2"/>
  </sheets>
  <definedNames>
    <definedName name="CW">'berekening vh contragewicht'!$F$14</definedName>
    <definedName name="_xlnm.Print_Area" localSheetId="1">'berekening vh contragewicht'!$A$1:$J$92</definedName>
    <definedName name="_xlnm.Print_Area" localSheetId="0">'Voorblad berekening - NL'!$A$1:$I$21</definedName>
    <definedName name="EG">'berekening vh contragewicht'!$F$13</definedName>
    <definedName name="Li">'berekening vh contragewicht'!$F$16</definedName>
    <definedName name="Lo">'berekening vh contragewicht'!$F$17</definedName>
    <definedName name="wll">'berekening vh contragewicht'!$F$15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5" i="1"/>
  <c r="I55" i="1" s="1"/>
  <c r="F16" i="1"/>
  <c r="F17" i="1"/>
  <c r="F5" i="3"/>
  <c r="C87" i="1"/>
  <c r="G14" i="3" s="1"/>
  <c r="C89" i="1" l="1"/>
  <c r="G15" i="3" s="1"/>
  <c r="I57" i="1"/>
  <c r="C91" i="1"/>
  <c r="G16" i="3" s="1"/>
  <c r="F14" i="1"/>
  <c r="H5" i="3" s="1"/>
  <c r="I89" i="1"/>
  <c r="I15" i="3" s="1"/>
  <c r="N87" i="1"/>
  <c r="I87" i="1"/>
  <c r="I91" i="1"/>
  <c r="I16" i="3" s="1"/>
  <c r="F87" i="1" l="1"/>
  <c r="H14" i="3" s="1"/>
  <c r="H14" i="1"/>
  <c r="K87" i="1"/>
  <c r="I14" i="3" s="1"/>
  <c r="F89" i="1"/>
  <c r="H15" i="3" s="1"/>
  <c r="F91" i="1"/>
  <c r="H16" i="3" s="1"/>
</calcChain>
</file>

<file path=xl/sharedStrings.xml><?xml version="1.0" encoding="utf-8"?>
<sst xmlns="http://schemas.openxmlformats.org/spreadsheetml/2006/main" count="133" uniqueCount="97">
  <si>
    <t>RA</t>
  </si>
  <si>
    <t>RB</t>
  </si>
  <si>
    <t>A</t>
  </si>
  <si>
    <t>CW =</t>
  </si>
  <si>
    <t>3 =</t>
  </si>
  <si>
    <t>F = 0</t>
  </si>
  <si>
    <r>
      <t>R</t>
    </r>
    <r>
      <rPr>
        <b/>
        <sz val="10"/>
        <rFont val="Arial"/>
        <family val="2"/>
      </rPr>
      <t>B  =</t>
    </r>
  </si>
  <si>
    <r>
      <t>R</t>
    </r>
    <r>
      <rPr>
        <b/>
        <sz val="10"/>
        <rFont val="Arial"/>
        <family val="2"/>
      </rPr>
      <t>A</t>
    </r>
    <r>
      <rPr>
        <b/>
        <sz val="12"/>
        <rFont val="Arial"/>
        <family val="2"/>
      </rPr>
      <t xml:space="preserve"> =</t>
    </r>
  </si>
  <si>
    <t>F</t>
  </si>
  <si>
    <t>A =</t>
  </si>
  <si>
    <t>B =</t>
  </si>
  <si>
    <t>EG</t>
  </si>
  <si>
    <t>B</t>
  </si>
  <si>
    <t>F = WLL</t>
  </si>
  <si>
    <t>B E R E K E N I N G   W I E L R E A C T I E S   D A K B A L K E N</t>
  </si>
  <si>
    <t>Een van de volgende situaties kan zich voordoen, waarin verschillende</t>
  </si>
  <si>
    <t>waarden voor de reacties in A en B optreden:</t>
  </si>
  <si>
    <t>Situatie 1:</t>
  </si>
  <si>
    <t>Situatie 2:</t>
  </si>
  <si>
    <t>Situatie 3:</t>
  </si>
  <si>
    <t>geen last / takel gemonteerd;</t>
  </si>
  <si>
    <t>normale omstandigheden, last is takelcapaciteit;</t>
  </si>
  <si>
    <t>extreme omstandigheden, factor 2,5 op de last;</t>
  </si>
  <si>
    <t>(bv. Kabelbreuk --&gt; activeren veiligheidsvoorziening)</t>
  </si>
  <si>
    <r>
      <t xml:space="preserve">    M</t>
    </r>
    <r>
      <rPr>
        <sz val="10"/>
        <rFont val="Arial"/>
        <family val="2"/>
      </rPr>
      <t xml:space="preserve">omenten </t>
    </r>
    <r>
      <rPr>
        <sz val="12"/>
        <rFont val="Arial"/>
        <family val="2"/>
      </rPr>
      <t xml:space="preserve">om A </t>
    </r>
    <r>
      <rPr>
        <sz val="10"/>
        <rFont val="Arial"/>
        <family val="2"/>
      </rPr>
      <t xml:space="preserve"> </t>
    </r>
    <r>
      <rPr>
        <sz val="12"/>
        <rFont val="Arial"/>
        <family val="2"/>
      </rPr>
      <t>= 0</t>
    </r>
  </si>
  <si>
    <t>dit leidt tot de vergelijking:</t>
  </si>
  <si>
    <t>dus,</t>
  </si>
  <si>
    <r>
      <t xml:space="preserve">    V</t>
    </r>
    <r>
      <rPr>
        <sz val="10"/>
        <rFont val="Arial"/>
        <family val="2"/>
      </rPr>
      <t>erticaal</t>
    </r>
    <r>
      <rPr>
        <sz val="12"/>
        <rFont val="Arial"/>
        <family val="2"/>
      </rPr>
      <t xml:space="preserve"> = 0</t>
    </r>
  </si>
  <si>
    <t xml:space="preserve">RB    </t>
  </si>
  <si>
    <t>Li</t>
  </si>
  <si>
    <t>Lo</t>
  </si>
  <si>
    <r>
      <t>L</t>
    </r>
    <r>
      <rPr>
        <b/>
        <sz val="10"/>
        <rFont val="Arial"/>
        <family val="2"/>
      </rPr>
      <t>i</t>
    </r>
  </si>
  <si>
    <r>
      <t xml:space="preserve">F = 2,5 </t>
    </r>
    <r>
      <rPr>
        <b/>
        <sz val="10"/>
        <rFont val="Arial"/>
        <family val="2"/>
      </rPr>
      <t>x</t>
    </r>
    <r>
      <rPr>
        <b/>
        <sz val="12"/>
        <rFont val="Arial"/>
        <family val="2"/>
      </rPr>
      <t xml:space="preserve"> WLL</t>
    </r>
  </si>
  <si>
    <r>
      <t xml:space="preserve">( ½ EG + F ) 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 ( L</t>
    </r>
    <r>
      <rPr>
        <b/>
        <u/>
        <sz val="10"/>
        <rFont val="Arial"/>
        <family val="2"/>
      </rPr>
      <t>i</t>
    </r>
    <r>
      <rPr>
        <b/>
        <u/>
        <sz val="12"/>
        <rFont val="Arial"/>
        <family val="2"/>
      </rPr>
      <t xml:space="preserve"> + L</t>
    </r>
    <r>
      <rPr>
        <b/>
        <u/>
        <sz val="10"/>
        <rFont val="Arial"/>
        <family val="2"/>
      </rPr>
      <t>o</t>
    </r>
    <r>
      <rPr>
        <b/>
        <u/>
        <sz val="12"/>
        <rFont val="Arial"/>
        <family val="2"/>
      </rPr>
      <t xml:space="preserve"> )</t>
    </r>
  </si>
  <si>
    <r>
      <t xml:space="preserve">(½EG + WLL) 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 ( L</t>
    </r>
    <r>
      <rPr>
        <b/>
        <u/>
        <sz val="10"/>
        <rFont val="Arial"/>
        <family val="2"/>
      </rPr>
      <t>i</t>
    </r>
    <r>
      <rPr>
        <b/>
        <u/>
        <sz val="12"/>
        <rFont val="Arial"/>
        <family val="2"/>
      </rPr>
      <t xml:space="preserve"> + L</t>
    </r>
    <r>
      <rPr>
        <b/>
        <u/>
        <sz val="10"/>
        <rFont val="Arial"/>
        <family val="2"/>
      </rPr>
      <t>o</t>
    </r>
    <r>
      <rPr>
        <b/>
        <u/>
        <sz val="12"/>
        <rFont val="Arial"/>
        <family val="2"/>
      </rPr>
      <t xml:space="preserve"> )</t>
    </r>
  </si>
  <si>
    <r>
      <t>(½EG + 2,5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WLL) 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 ( L</t>
    </r>
    <r>
      <rPr>
        <b/>
        <u/>
        <sz val="10"/>
        <rFont val="Arial"/>
        <family val="2"/>
      </rPr>
      <t>i</t>
    </r>
    <r>
      <rPr>
        <b/>
        <u/>
        <sz val="12"/>
        <rFont val="Arial"/>
        <family val="2"/>
      </rPr>
      <t xml:space="preserve"> + L</t>
    </r>
    <r>
      <rPr>
        <b/>
        <u/>
        <sz val="10"/>
        <rFont val="Arial"/>
        <family val="2"/>
      </rPr>
      <t>o</t>
    </r>
    <r>
      <rPr>
        <b/>
        <u/>
        <sz val="12"/>
        <rFont val="Arial"/>
        <family val="2"/>
      </rPr>
      <t xml:space="preserve"> )</t>
    </r>
  </si>
  <si>
    <t>overzicht:</t>
  </si>
  <si>
    <r>
      <t>R</t>
    </r>
    <r>
      <rPr>
        <sz val="10"/>
        <rFont val="Arial"/>
        <family val="2"/>
      </rPr>
      <t>A</t>
    </r>
    <r>
      <rPr>
        <sz val="12"/>
        <rFont val="Arial"/>
        <family val="2"/>
      </rPr>
      <t xml:space="preserve"> + R</t>
    </r>
    <r>
      <rPr>
        <sz val="10"/>
        <rFont val="Arial"/>
        <family val="2"/>
      </rPr>
      <t>B</t>
    </r>
    <r>
      <rPr>
        <sz val="12"/>
        <rFont val="Arial"/>
        <family val="2"/>
      </rPr>
      <t xml:space="preserve">  - CW  - F  =  0</t>
    </r>
  </si>
  <si>
    <r>
      <t>EG + CW + F - R</t>
    </r>
    <r>
      <rPr>
        <b/>
        <sz val="10"/>
        <rFont val="Arial"/>
        <family val="2"/>
      </rPr>
      <t>B</t>
    </r>
  </si>
  <si>
    <r>
      <t>EG + CW + 0 - R</t>
    </r>
    <r>
      <rPr>
        <b/>
        <sz val="10"/>
        <rFont val="Arial"/>
        <family val="2"/>
      </rPr>
      <t>B</t>
    </r>
  </si>
  <si>
    <r>
      <t>EG + CW + WLL - R</t>
    </r>
    <r>
      <rPr>
        <b/>
        <sz val="10"/>
        <rFont val="Arial"/>
        <family val="2"/>
      </rPr>
      <t>B</t>
    </r>
  </si>
  <si>
    <r>
      <t>EG + CW + 2,5</t>
    </r>
    <r>
      <rPr>
        <b/>
        <sz val="10"/>
        <rFont val="Arial"/>
        <family val="2"/>
      </rPr>
      <t>x</t>
    </r>
    <r>
      <rPr>
        <b/>
        <sz val="12"/>
        <rFont val="Arial"/>
        <family val="2"/>
      </rPr>
      <t>WLL - R</t>
    </r>
    <r>
      <rPr>
        <b/>
        <sz val="10"/>
        <rFont val="Arial"/>
        <family val="2"/>
      </rPr>
      <t>B</t>
    </r>
  </si>
  <si>
    <r>
      <t xml:space="preserve">- EG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(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+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 ) / 2  -  F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(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+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 )  +  R</t>
    </r>
    <r>
      <rPr>
        <sz val="10"/>
        <rFont val="Arial"/>
        <family val="2"/>
      </rPr>
      <t>B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 =  0</t>
    </r>
  </si>
  <si>
    <r>
      <t>R</t>
    </r>
    <r>
      <rPr>
        <sz val="10"/>
        <rFont val="Arial"/>
        <family val="2"/>
      </rPr>
      <t>B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 =  EG / 2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(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-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 )  -  F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(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+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 )  +    0</t>
    </r>
  </si>
  <si>
    <r>
      <t>(L</t>
    </r>
    <r>
      <rPr>
        <sz val="10"/>
        <rFont val="Arial"/>
        <family val="2"/>
      </rPr>
      <t>i</t>
    </r>
    <r>
      <rPr>
        <sz val="12"/>
        <rFont val="Arial"/>
        <family val="2"/>
      </rPr>
      <t>+L</t>
    </r>
    <r>
      <rPr>
        <sz val="10"/>
        <rFont val="Arial"/>
        <family val="2"/>
      </rPr>
      <t>o</t>
    </r>
    <r>
      <rPr>
        <sz val="12"/>
        <rFont val="Arial"/>
        <family val="2"/>
      </rPr>
      <t>)/2</t>
    </r>
  </si>
  <si>
    <t>WLL =</t>
  </si>
  <si>
    <t>Li =</t>
  </si>
  <si>
    <t>Lo =</t>
  </si>
  <si>
    <t>vereist contragewicht</t>
  </si>
  <si>
    <t>takelcapaciteit</t>
  </si>
  <si>
    <t>afstand tussen de voor en achterbok</t>
  </si>
  <si>
    <t>overstek</t>
  </si>
  <si>
    <t xml:space="preserve">veiligheidsfactor </t>
  </si>
  <si>
    <t>achterbok</t>
  </si>
  <si>
    <t>voorbok</t>
  </si>
  <si>
    <r>
      <t>(L</t>
    </r>
    <r>
      <rPr>
        <sz val="10"/>
        <rFont val="Arial"/>
        <family val="2"/>
      </rPr>
      <t>i-</t>
    </r>
    <r>
      <rPr>
        <sz val="12"/>
        <rFont val="Arial"/>
        <family val="2"/>
      </rPr>
      <t>L</t>
    </r>
    <r>
      <rPr>
        <sz val="10"/>
        <rFont val="Arial"/>
        <family val="2"/>
      </rPr>
      <t>o</t>
    </r>
    <r>
      <rPr>
        <sz val="12"/>
        <rFont val="Arial"/>
        <family val="2"/>
      </rPr>
      <t>)/2</t>
    </r>
  </si>
  <si>
    <t xml:space="preserve"> RA</t>
  </si>
  <si>
    <t xml:space="preserve"> B E R E K E N I N G   C O N T R A G E W I C H T   D A K B A L K E N</t>
  </si>
  <si>
    <r>
      <t xml:space="preserve">     M</t>
    </r>
    <r>
      <rPr>
        <sz val="10"/>
        <rFont val="Arial"/>
        <family val="2"/>
      </rPr>
      <t>omenten</t>
    </r>
    <r>
      <rPr>
        <sz val="12"/>
        <rFont val="Arial"/>
        <family val="2"/>
      </rPr>
      <t xml:space="preserve"> om B </t>
    </r>
    <r>
      <rPr>
        <sz val="10"/>
        <rFont val="Arial"/>
        <family val="2"/>
      </rPr>
      <t xml:space="preserve"> </t>
    </r>
    <r>
      <rPr>
        <sz val="12"/>
        <rFont val="Arial"/>
        <family val="2"/>
      </rPr>
      <t>= 0</t>
    </r>
  </si>
  <si>
    <r>
      <t xml:space="preserve"> CW  =  </t>
    </r>
    <r>
      <rPr>
        <b/>
        <u/>
        <sz val="12"/>
        <rFont val="Arial"/>
        <family val="2"/>
      </rPr>
      <t xml:space="preserve">3 x WLL x Lo  -  EG 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 (L</t>
    </r>
    <r>
      <rPr>
        <b/>
        <u/>
        <sz val="10"/>
        <rFont val="Arial"/>
        <family val="2"/>
      </rPr>
      <t>i</t>
    </r>
    <r>
      <rPr>
        <b/>
        <u/>
        <sz val="12"/>
        <rFont val="Arial"/>
        <family val="2"/>
      </rPr>
      <t xml:space="preserve"> - L</t>
    </r>
    <r>
      <rPr>
        <b/>
        <u/>
        <sz val="10"/>
        <rFont val="Arial"/>
        <family val="2"/>
      </rPr>
      <t>o</t>
    </r>
    <r>
      <rPr>
        <b/>
        <u/>
        <sz val="12"/>
        <rFont val="Arial"/>
        <family val="2"/>
      </rPr>
      <t>) / 2</t>
    </r>
  </si>
  <si>
    <r>
      <t xml:space="preserve">(½EG + 0) </t>
    </r>
    <r>
      <rPr>
        <b/>
        <u/>
        <sz val="10"/>
        <rFont val="Arial"/>
        <family val="2"/>
      </rPr>
      <t>x</t>
    </r>
    <r>
      <rPr>
        <b/>
        <u/>
        <sz val="12"/>
        <rFont val="Arial"/>
        <family val="2"/>
      </rPr>
      <t xml:space="preserve"> ( L</t>
    </r>
    <r>
      <rPr>
        <b/>
        <u/>
        <sz val="10"/>
        <rFont val="Arial"/>
        <family val="2"/>
      </rPr>
      <t>i</t>
    </r>
    <r>
      <rPr>
        <b/>
        <u/>
        <sz val="12"/>
        <rFont val="Arial"/>
        <family val="2"/>
      </rPr>
      <t xml:space="preserve"> + L</t>
    </r>
    <r>
      <rPr>
        <b/>
        <u/>
        <sz val="10"/>
        <rFont val="Arial"/>
        <family val="2"/>
      </rPr>
      <t>o</t>
    </r>
    <r>
      <rPr>
        <b/>
        <u/>
        <sz val="12"/>
        <rFont val="Arial"/>
        <family val="2"/>
      </rPr>
      <t xml:space="preserve"> )</t>
    </r>
  </si>
  <si>
    <t xml:space="preserve">   A</t>
  </si>
  <si>
    <r>
      <t xml:space="preserve">CW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 +  EG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(L</t>
    </r>
    <r>
      <rPr>
        <sz val="10"/>
        <rFont val="Arial"/>
        <family val="2"/>
      </rPr>
      <t>i</t>
    </r>
    <r>
      <rPr>
        <sz val="12"/>
        <rFont val="Arial"/>
        <family val="2"/>
      </rPr>
      <t xml:space="preserve"> -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) / 2  -  3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WLL </t>
    </r>
    <r>
      <rPr>
        <sz val="10"/>
        <rFont val="Arial"/>
        <family val="2"/>
      </rPr>
      <t>x</t>
    </r>
    <r>
      <rPr>
        <sz val="12"/>
        <rFont val="Arial"/>
        <family val="2"/>
      </rPr>
      <t xml:space="preserve"> L</t>
    </r>
    <r>
      <rPr>
        <sz val="10"/>
        <rFont val="Arial"/>
        <family val="2"/>
      </rPr>
      <t>o</t>
    </r>
    <r>
      <rPr>
        <sz val="12"/>
        <rFont val="Arial"/>
        <family val="2"/>
      </rPr>
      <t xml:space="preserve">  =  0</t>
    </r>
  </si>
  <si>
    <t>Voor het aantal gewichten (20kg/stuk), wordt CW naar boven afgerond.</t>
  </si>
  <si>
    <t>kg</t>
  </si>
  <si>
    <t>mm</t>
  </si>
  <si>
    <t>EG =</t>
  </si>
  <si>
    <t>eigen gewicht</t>
  </si>
  <si>
    <t>kracht F [kg]</t>
  </si>
  <si>
    <t>reactie bok A [kg]</t>
  </si>
  <si>
    <t>reactie bok B [kg]</t>
  </si>
  <si>
    <t>resultaten:</t>
  </si>
  <si>
    <t>CW</t>
  </si>
  <si>
    <t>kg    =</t>
  </si>
  <si>
    <t xml:space="preserve">kg    = </t>
  </si>
  <si>
    <t>reactiekracht bok B</t>
  </si>
  <si>
    <t>aantal CW nodig voor tilt</t>
  </si>
  <si>
    <t xml:space="preserve">Calculation Counterweigths roofbeams </t>
  </si>
  <si>
    <t xml:space="preserve">self weight (without CW) </t>
  </si>
  <si>
    <t xml:space="preserve">Required no. of counterweights </t>
  </si>
  <si>
    <t xml:space="preserve">hoist capacity </t>
  </si>
  <si>
    <t xml:space="preserve">distance between front and rear jib </t>
  </si>
  <si>
    <t xml:space="preserve">outreach </t>
  </si>
  <si>
    <t xml:space="preserve">safety factor  </t>
  </si>
  <si>
    <t xml:space="preserve">rear jib </t>
  </si>
  <si>
    <t xml:space="preserve">front jib </t>
  </si>
  <si>
    <t xml:space="preserve">Results </t>
  </si>
  <si>
    <t>force F 
[kg]</t>
  </si>
  <si>
    <t>reaction rear jib Ra (kg)</t>
  </si>
  <si>
    <t>reaction front jib Rb (kg)</t>
  </si>
  <si>
    <t>Situation 1:</t>
  </si>
  <si>
    <t>Situation 2:</t>
  </si>
  <si>
    <t>Situation 3:</t>
  </si>
  <si>
    <t>(no load )</t>
  </si>
  <si>
    <t>(normal circumstances , load is hoist capacity )</t>
  </si>
  <si>
    <t>(extreme circumstances , safety factor 2,5 on the load )</t>
  </si>
  <si>
    <t xml:space="preserve">** Watch out for pranching roofbeam , the beam will start to pranch when no load on the steel cables , after placing more than 103 CW's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</si>
</sst>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i/>
      <sz val="10"/>
      <name val="Arial"/>
      <family val="2"/>
    </font>
    <font>
      <i/>
      <sz val="12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i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1" fillId="0" borderId="0" xfId="0" applyFont="1" applyAlignment="1">
      <alignment horizontal="right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2" fillId="0" borderId="6" xfId="0" applyFont="1" applyBorder="1"/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0" xfId="0" applyFont="1"/>
    <xf numFmtId="0" fontId="1" fillId="0" borderId="0" xfId="0" quotePrefix="1" applyFont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4" fillId="0" borderId="8" xfId="0" quotePrefix="1" applyFont="1" applyBorder="1" applyAlignment="1">
      <alignment horizontal="left"/>
    </xf>
    <xf numFmtId="0" fontId="0" fillId="0" borderId="4" xfId="0" applyBorder="1"/>
    <xf numFmtId="0" fontId="8" fillId="0" borderId="6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4" xfId="0" applyFont="1" applyBorder="1"/>
    <xf numFmtId="0" fontId="3" fillId="0" borderId="7" xfId="0" applyFont="1" applyBorder="1"/>
    <xf numFmtId="0" fontId="4" fillId="0" borderId="2" xfId="0" applyFont="1" applyBorder="1" applyAlignment="1">
      <alignment horizontal="left"/>
    </xf>
    <xf numFmtId="16" fontId="0" fillId="0" borderId="0" xfId="0" quotePrefix="1" applyNumberFormat="1"/>
    <xf numFmtId="0" fontId="0" fillId="0" borderId="9" xfId="0" applyBorder="1"/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0" fillId="0" borderId="1" xfId="0" applyFont="1" applyBorder="1"/>
    <xf numFmtId="0" fontId="2" fillId="0" borderId="0" xfId="0" applyFont="1"/>
    <xf numFmtId="0" fontId="7" fillId="0" borderId="0" xfId="0" applyFont="1"/>
    <xf numFmtId="0" fontId="7" fillId="0" borderId="5" xfId="0" applyFont="1" applyBorder="1"/>
    <xf numFmtId="0" fontId="7" fillId="0" borderId="2" xfId="0" applyFont="1" applyBorder="1"/>
    <xf numFmtId="0" fontId="7" fillId="0" borderId="3" xfId="0" applyFont="1" applyBorder="1"/>
    <xf numFmtId="0" fontId="4" fillId="0" borderId="1" xfId="0" quotePrefix="1" applyFont="1" applyBorder="1"/>
    <xf numFmtId="0" fontId="7" fillId="0" borderId="8" xfId="0" applyFont="1" applyBorder="1"/>
    <xf numFmtId="0" fontId="4" fillId="0" borderId="0" xfId="0" quotePrefix="1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13" xfId="0" applyBorder="1"/>
    <xf numFmtId="3" fontId="7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/>
    <xf numFmtId="0" fontId="15" fillId="0" borderId="14" xfId="0" applyFont="1" applyBorder="1" applyAlignment="1">
      <alignment horizontal="left"/>
    </xf>
    <xf numFmtId="0" fontId="16" fillId="0" borderId="14" xfId="0" applyFont="1" applyBorder="1"/>
    <xf numFmtId="0" fontId="14" fillId="0" borderId="9" xfId="0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/>
    <xf numFmtId="0" fontId="16" fillId="0" borderId="12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7" fillId="2" borderId="8" xfId="0" applyFont="1" applyFill="1" applyBorder="1"/>
    <xf numFmtId="0" fontId="7" fillId="2" borderId="6" xfId="0" applyFont="1" applyFill="1" applyBorder="1"/>
    <xf numFmtId="0" fontId="7" fillId="2" borderId="0" xfId="0" applyFont="1" applyFill="1"/>
    <xf numFmtId="0" fontId="7" fillId="3" borderId="15" xfId="0" applyFont="1" applyFill="1" applyBorder="1" applyAlignment="1" applyProtection="1">
      <alignment horizontal="right"/>
      <protection locked="0"/>
    </xf>
    <xf numFmtId="0" fontId="7" fillId="3" borderId="16" xfId="0" applyFont="1" applyFill="1" applyBorder="1"/>
    <xf numFmtId="0" fontId="7" fillId="3" borderId="17" xfId="0" applyFont="1" applyFill="1" applyBorder="1" applyAlignment="1" applyProtection="1">
      <alignment horizontal="right"/>
      <protection locked="0"/>
    </xf>
    <xf numFmtId="0" fontId="7" fillId="3" borderId="0" xfId="0" applyFont="1" applyFill="1"/>
    <xf numFmtId="0" fontId="7" fillId="3" borderId="18" xfId="0" applyFont="1" applyFill="1" applyBorder="1" applyAlignment="1" applyProtection="1">
      <alignment horizontal="right"/>
      <protection locked="0"/>
    </xf>
    <xf numFmtId="0" fontId="7" fillId="3" borderId="19" xfId="0" applyFont="1" applyFill="1" applyBorder="1"/>
    <xf numFmtId="0" fontId="0" fillId="3" borderId="16" xfId="0" applyFill="1" applyBorder="1"/>
    <xf numFmtId="0" fontId="0" fillId="3" borderId="20" xfId="0" applyFill="1" applyBorder="1"/>
    <xf numFmtId="0" fontId="0" fillId="3" borderId="0" xfId="0" applyFill="1"/>
    <xf numFmtId="0" fontId="0" fillId="3" borderId="21" xfId="0" applyFill="1" applyBorder="1"/>
    <xf numFmtId="0" fontId="0" fillId="3" borderId="19" xfId="0" applyFill="1" applyBorder="1"/>
    <xf numFmtId="0" fontId="0" fillId="3" borderId="22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16" xfId="0" applyFont="1" applyFill="1" applyBorder="1"/>
    <xf numFmtId="0" fontId="7" fillId="2" borderId="20" xfId="0" applyFont="1" applyFill="1" applyBorder="1"/>
    <xf numFmtId="0" fontId="6" fillId="0" borderId="0" xfId="0" applyFont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0" fontId="7" fillId="2" borderId="19" xfId="0" applyFont="1" applyFill="1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14" fillId="0" borderId="0" xfId="0" applyFont="1"/>
    <xf numFmtId="0" fontId="15" fillId="0" borderId="25" xfId="0" applyFont="1" applyBorder="1" applyAlignment="1">
      <alignment horizontal="left"/>
    </xf>
    <xf numFmtId="0" fontId="16" fillId="0" borderId="26" xfId="0" applyFont="1" applyBorder="1"/>
    <xf numFmtId="0" fontId="0" fillId="0" borderId="26" xfId="0" applyBorder="1"/>
    <xf numFmtId="3" fontId="7" fillId="0" borderId="26" xfId="0" applyNumberFormat="1" applyFont="1" applyBorder="1" applyAlignment="1">
      <alignment horizontal="center"/>
    </xf>
    <xf numFmtId="0" fontId="0" fillId="0" borderId="27" xfId="0" applyBorder="1"/>
    <xf numFmtId="3" fontId="7" fillId="0" borderId="28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15" fillId="0" borderId="30" xfId="0" applyFont="1" applyBorder="1" applyAlignment="1">
      <alignment horizontal="left"/>
    </xf>
    <xf numFmtId="0" fontId="16" fillId="0" borderId="10" xfId="0" applyFont="1" applyBorder="1"/>
    <xf numFmtId="0" fontId="0" fillId="0" borderId="10" xfId="0" applyBorder="1"/>
    <xf numFmtId="3" fontId="7" fillId="0" borderId="10" xfId="0" applyNumberFormat="1" applyFont="1" applyBorder="1" applyAlignment="1">
      <alignment horizontal="center"/>
    </xf>
    <xf numFmtId="0" fontId="0" fillId="0" borderId="31" xfId="0" applyBorder="1"/>
    <xf numFmtId="3" fontId="7" fillId="0" borderId="3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0" fontId="15" fillId="0" borderId="34" xfId="0" applyFont="1" applyBorder="1" applyAlignment="1">
      <alignment horizontal="left"/>
    </xf>
    <xf numFmtId="0" fontId="16" fillId="0" borderId="35" xfId="0" applyFont="1" applyBorder="1"/>
    <xf numFmtId="0" fontId="0" fillId="0" borderId="35" xfId="0" applyBorder="1"/>
    <xf numFmtId="3" fontId="7" fillId="0" borderId="35" xfId="0" applyNumberFormat="1" applyFont="1" applyBorder="1" applyAlignment="1">
      <alignment horizontal="center"/>
    </xf>
    <xf numFmtId="0" fontId="0" fillId="0" borderId="36" xfId="0" applyBorder="1"/>
    <xf numFmtId="3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0" fontId="16" fillId="0" borderId="0" xfId="0" applyFont="1"/>
    <xf numFmtId="0" fontId="17" fillId="0" borderId="40" xfId="0" applyFont="1" applyBorder="1" applyAlignment="1">
      <alignment horizontal="left" vertical="top"/>
    </xf>
    <xf numFmtId="0" fontId="14" fillId="0" borderId="23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14" fillId="0" borderId="23" xfId="0" applyFont="1" applyBorder="1" applyAlignment="1">
      <alignment horizontal="center" vertical="top"/>
    </xf>
    <xf numFmtId="0" fontId="0" fillId="0" borderId="24" xfId="0" applyBorder="1" applyAlignment="1">
      <alignment vertical="top"/>
    </xf>
    <xf numFmtId="0" fontId="14" fillId="0" borderId="41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0" fillId="0" borderId="40" xfId="0" applyFont="1" applyBorder="1"/>
    <xf numFmtId="0" fontId="2" fillId="0" borderId="23" xfId="0" applyFont="1" applyBorder="1"/>
    <xf numFmtId="0" fontId="7" fillId="2" borderId="44" xfId="0" applyFont="1" applyFill="1" applyBorder="1"/>
    <xf numFmtId="0" fontId="7" fillId="2" borderId="45" xfId="0" applyFont="1" applyFill="1" applyBorder="1"/>
    <xf numFmtId="0" fontId="18" fillId="0" borderId="0" xfId="0" applyFont="1"/>
    <xf numFmtId="0" fontId="16" fillId="0" borderId="0" xfId="0" applyFont="1" applyAlignment="1">
      <alignment horizontal="left"/>
    </xf>
    <xf numFmtId="1" fontId="7" fillId="4" borderId="0" xfId="0" applyNumberFormat="1" applyFont="1" applyFill="1"/>
    <xf numFmtId="0" fontId="7" fillId="4" borderId="0" xfId="0" applyFont="1" applyFill="1"/>
    <xf numFmtId="0" fontId="10" fillId="0" borderId="0" xfId="0" applyFont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628650</xdr:rowOff>
    </xdr:from>
    <xdr:to>
      <xdr:col>8</xdr:col>
      <xdr:colOff>600075</xdr:colOff>
      <xdr:row>1</xdr:row>
      <xdr:rowOff>3238500</xdr:rowOff>
    </xdr:to>
    <xdr:pic>
      <xdr:nvPicPr>
        <xdr:cNvPr id="3097" name="Picture 25" descr="Drawing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" t="5405" r="3215" b="7095"/>
        <a:stretch>
          <a:fillRect/>
        </a:stretch>
      </xdr:blipFill>
      <xdr:spPr bwMode="auto">
        <a:xfrm>
          <a:off x="0" y="895350"/>
          <a:ext cx="56197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21</xdr:row>
      <xdr:rowOff>47625</xdr:rowOff>
    </xdr:from>
    <xdr:to>
      <xdr:col>3</xdr:col>
      <xdr:colOff>0</xdr:colOff>
      <xdr:row>21</xdr:row>
      <xdr:rowOff>161925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1714500" y="3914775"/>
          <a:ext cx="209550" cy="114300"/>
        </a:xfrm>
        <a:prstGeom prst="rightArrow">
          <a:avLst>
            <a:gd name="adj1" fmla="val 50000"/>
            <a:gd name="adj2" fmla="val 45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21</xdr:row>
      <xdr:rowOff>28575</xdr:rowOff>
    </xdr:from>
    <xdr:to>
      <xdr:col>0</xdr:col>
      <xdr:colOff>209550</xdr:colOff>
      <xdr:row>21</xdr:row>
      <xdr:rowOff>171450</xdr:rowOff>
    </xdr:to>
    <xdr:grpSp>
      <xdr:nvGrpSpPr>
        <xdr:cNvPr id="1080" name="Group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GrpSpPr>
          <a:grpSpLocks/>
        </xdr:cNvGrpSpPr>
      </xdr:nvGrpSpPr>
      <xdr:grpSpPr bwMode="auto">
        <a:xfrm>
          <a:off x="95250" y="3895725"/>
          <a:ext cx="114300" cy="142875"/>
          <a:chOff x="3" y="475"/>
          <a:chExt cx="12" cy="15"/>
        </a:xfrm>
      </xdr:grpSpPr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00000000-0008-0000-0100-000010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" y="490"/>
            <a:ext cx="1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17">
            <a:extLst>
              <a:ext uri="{FF2B5EF4-FFF2-40B4-BE49-F238E27FC236}">
                <a16:creationId xmlns:a16="http://schemas.microsoft.com/office/drawing/2014/main" id="{00000000-0008-0000-0100-00001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" y="482"/>
            <a:ext cx="7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2" name="Line 18">
            <a:extLst>
              <a:ext uri="{FF2B5EF4-FFF2-40B4-BE49-F238E27FC236}">
                <a16:creationId xmlns:a16="http://schemas.microsoft.com/office/drawing/2014/main" id="{00000000-0008-0000-0100-0000120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" y="475"/>
            <a:ext cx="7" cy="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3" name="Line 19">
            <a:extLst>
              <a:ext uri="{FF2B5EF4-FFF2-40B4-BE49-F238E27FC236}">
                <a16:creationId xmlns:a16="http://schemas.microsoft.com/office/drawing/2014/main" id="{00000000-0008-0000-0100-000013040000}"/>
              </a:ext>
            </a:extLst>
          </xdr:cNvPr>
          <xdr:cNvSpPr>
            <a:spLocks noChangeShapeType="1"/>
          </xdr:cNvSpPr>
        </xdr:nvSpPr>
        <xdr:spPr bwMode="auto">
          <a:xfrm>
            <a:off x="4" y="475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638175</xdr:colOff>
      <xdr:row>6</xdr:row>
      <xdr:rowOff>38100</xdr:rowOff>
    </xdr:from>
    <xdr:to>
      <xdr:col>5</xdr:col>
      <xdr:colOff>161925</xdr:colOff>
      <xdr:row>7</xdr:row>
      <xdr:rowOff>85725</xdr:rowOff>
    </xdr:to>
    <xdr:sp macro="" textlink="">
      <xdr:nvSpPr>
        <xdr:cNvPr id="1062" name="AutoShape 38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rrowheads="1"/>
        </xdr:cNvSpPr>
      </xdr:nvSpPr>
      <xdr:spPr bwMode="auto">
        <a:xfrm>
          <a:off x="3143250" y="1104900"/>
          <a:ext cx="161925" cy="2095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447675</xdr:colOff>
      <xdr:row>2</xdr:row>
      <xdr:rowOff>114300</xdr:rowOff>
    </xdr:from>
    <xdr:to>
      <xdr:col>7</xdr:col>
      <xdr:colOff>57150</xdr:colOff>
      <xdr:row>10</xdr:row>
      <xdr:rowOff>0</xdr:rowOff>
    </xdr:to>
    <xdr:grpSp>
      <xdr:nvGrpSpPr>
        <xdr:cNvPr id="1063" name="Group 39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GrpSpPr>
          <a:grpSpLocks/>
        </xdr:cNvGrpSpPr>
      </xdr:nvGrpSpPr>
      <xdr:grpSpPr bwMode="auto">
        <a:xfrm>
          <a:off x="447675" y="533400"/>
          <a:ext cx="3914775" cy="1276350"/>
          <a:chOff x="47" y="53"/>
          <a:chExt cx="448" cy="137"/>
        </a:xfrm>
      </xdr:grpSpPr>
      <xdr:sp macro="" textlink="">
        <xdr:nvSpPr>
          <xdr:cNvPr id="1064" name="Line 40">
            <a:extLst>
              <a:ext uri="{FF2B5EF4-FFF2-40B4-BE49-F238E27FC236}">
                <a16:creationId xmlns:a16="http://schemas.microsoft.com/office/drawing/2014/main" id="{00000000-0008-0000-0100-000028040000}"/>
              </a:ext>
            </a:extLst>
          </xdr:cNvPr>
          <xdr:cNvSpPr>
            <a:spLocks noChangeShapeType="1"/>
          </xdr:cNvSpPr>
        </xdr:nvSpPr>
        <xdr:spPr bwMode="auto">
          <a:xfrm>
            <a:off x="48" y="112"/>
            <a:ext cx="441" cy="0"/>
          </a:xfrm>
          <a:prstGeom prst="line">
            <a:avLst/>
          </a:prstGeom>
          <a:noFill/>
          <a:ln w="571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1">
            <a:extLst>
              <a:ext uri="{FF2B5EF4-FFF2-40B4-BE49-F238E27FC236}">
                <a16:creationId xmlns:a16="http://schemas.microsoft.com/office/drawing/2014/main" id="{00000000-0008-0000-0100-000029040000}"/>
              </a:ext>
            </a:extLst>
          </xdr:cNvPr>
          <xdr:cNvSpPr>
            <a:spLocks noChangeShapeType="1"/>
          </xdr:cNvSpPr>
        </xdr:nvSpPr>
        <xdr:spPr bwMode="auto">
          <a:xfrm>
            <a:off x="483" y="113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Rectangle 42">
            <a:extLst>
              <a:ext uri="{FF2B5EF4-FFF2-40B4-BE49-F238E27FC236}">
                <a16:creationId xmlns:a16="http://schemas.microsoft.com/office/drawing/2014/main" id="{00000000-0008-0000-0100-00002A040000}"/>
              </a:ext>
            </a:extLst>
          </xdr:cNvPr>
          <xdr:cNvSpPr>
            <a:spLocks noChangeArrowheads="1"/>
          </xdr:cNvSpPr>
        </xdr:nvSpPr>
        <xdr:spPr bwMode="auto">
          <a:xfrm>
            <a:off x="47" y="88"/>
            <a:ext cx="3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nl-N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CW</a:t>
            </a:r>
          </a:p>
        </xdr:txBody>
      </xdr:sp>
      <xdr:sp macro="" textlink="">
        <xdr:nvSpPr>
          <xdr:cNvPr id="1067" name="Rectangle 43">
            <a:extLst>
              <a:ext uri="{FF2B5EF4-FFF2-40B4-BE49-F238E27FC236}">
                <a16:creationId xmlns:a16="http://schemas.microsoft.com/office/drawing/2014/main" id="{00000000-0008-0000-0100-00002B040000}"/>
              </a:ext>
            </a:extLst>
          </xdr:cNvPr>
          <xdr:cNvSpPr>
            <a:spLocks noChangeArrowheads="1"/>
          </xdr:cNvSpPr>
        </xdr:nvSpPr>
        <xdr:spPr bwMode="auto">
          <a:xfrm>
            <a:off x="471" y="160"/>
            <a:ext cx="2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nl-NL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</a:t>
            </a:r>
            <a:endParaRPr lang="nl-N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nl-N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</a:t>
            </a:r>
          </a:p>
        </xdr:txBody>
      </xdr:sp>
      <xdr:sp macro="" textlink="">
        <xdr:nvSpPr>
          <xdr:cNvPr id="1068" name="Line 44">
            <a:extLst>
              <a:ext uri="{FF2B5EF4-FFF2-40B4-BE49-F238E27FC236}">
                <a16:creationId xmlns:a16="http://schemas.microsoft.com/office/drawing/2014/main" id="{00000000-0008-0000-0100-00002C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5" y="54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5">
            <a:extLst>
              <a:ext uri="{FF2B5EF4-FFF2-40B4-BE49-F238E27FC236}">
                <a16:creationId xmlns:a16="http://schemas.microsoft.com/office/drawing/2014/main" id="{00000000-0008-0000-0100-00002D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1" y="53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0" name="Line 46">
            <a:extLst>
              <a:ext uri="{FF2B5EF4-FFF2-40B4-BE49-F238E27FC236}">
                <a16:creationId xmlns:a16="http://schemas.microsoft.com/office/drawing/2014/main" id="{00000000-0008-0000-0100-00002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83" y="54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1" name="Line 47">
            <a:extLst>
              <a:ext uri="{FF2B5EF4-FFF2-40B4-BE49-F238E27FC236}">
                <a16:creationId xmlns:a16="http://schemas.microsoft.com/office/drawing/2014/main" id="{00000000-0008-0000-0100-00002F040000}"/>
              </a:ext>
            </a:extLst>
          </xdr:cNvPr>
          <xdr:cNvSpPr>
            <a:spLocks noChangeShapeType="1"/>
          </xdr:cNvSpPr>
        </xdr:nvSpPr>
        <xdr:spPr bwMode="auto">
          <a:xfrm>
            <a:off x="66" y="62"/>
            <a:ext cx="29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Line 48">
            <a:extLst>
              <a:ext uri="{FF2B5EF4-FFF2-40B4-BE49-F238E27FC236}">
                <a16:creationId xmlns:a16="http://schemas.microsoft.com/office/drawing/2014/main" id="{00000000-0008-0000-0100-000030040000}"/>
              </a:ext>
            </a:extLst>
          </xdr:cNvPr>
          <xdr:cNvSpPr>
            <a:spLocks noChangeShapeType="1"/>
          </xdr:cNvSpPr>
        </xdr:nvSpPr>
        <xdr:spPr bwMode="auto">
          <a:xfrm>
            <a:off x="362" y="62"/>
            <a:ext cx="12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AutoShape 49">
            <a:extLst>
              <a:ext uri="{FF2B5EF4-FFF2-40B4-BE49-F238E27FC236}">
                <a16:creationId xmlns:a16="http://schemas.microsoft.com/office/drawing/2014/main" id="{00000000-0008-0000-0100-000031040000}"/>
              </a:ext>
            </a:extLst>
          </xdr:cNvPr>
          <xdr:cNvSpPr>
            <a:spLocks noChangeArrowheads="1"/>
          </xdr:cNvSpPr>
        </xdr:nvSpPr>
        <xdr:spPr bwMode="auto">
          <a:xfrm>
            <a:off x="57" y="118"/>
            <a:ext cx="18" cy="22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74" name="Line 50">
            <a:extLst>
              <a:ext uri="{FF2B5EF4-FFF2-40B4-BE49-F238E27FC236}">
                <a16:creationId xmlns:a16="http://schemas.microsoft.com/office/drawing/2014/main" id="{00000000-0008-0000-0100-0000320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6" y="141"/>
            <a:ext cx="0" cy="4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" name="Line 51">
            <a:extLst>
              <a:ext uri="{FF2B5EF4-FFF2-40B4-BE49-F238E27FC236}">
                <a16:creationId xmlns:a16="http://schemas.microsoft.com/office/drawing/2014/main" id="{00000000-0008-0000-0100-00003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1" y="13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352425</xdr:colOff>
      <xdr:row>5</xdr:row>
      <xdr:rowOff>152400</xdr:rowOff>
    </xdr:from>
    <xdr:to>
      <xdr:col>3</xdr:col>
      <xdr:colOff>352425</xdr:colOff>
      <xdr:row>8</xdr:row>
      <xdr:rowOff>0</xdr:rowOff>
    </xdr:to>
    <xdr:sp macro="" textlink="">
      <xdr:nvSpPr>
        <xdr:cNvPr id="1076" name="Line 52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ShapeType="1"/>
        </xdr:cNvSpPr>
      </xdr:nvSpPr>
      <xdr:spPr bwMode="auto">
        <a:xfrm>
          <a:off x="2276475" y="105727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8</xdr:row>
      <xdr:rowOff>38100</xdr:rowOff>
    </xdr:from>
    <xdr:to>
      <xdr:col>3</xdr:col>
      <xdr:colOff>352425</xdr:colOff>
      <xdr:row>11</xdr:row>
      <xdr:rowOff>38100</xdr:rowOff>
    </xdr:to>
    <xdr:sp macro="" textlink="">
      <xdr:nvSpPr>
        <xdr:cNvPr id="1077" name="Line 53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ShapeType="1"/>
        </xdr:cNvSpPr>
      </xdr:nvSpPr>
      <xdr:spPr bwMode="auto">
        <a:xfrm>
          <a:off x="2276475" y="1457325"/>
          <a:ext cx="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10</xdr:row>
      <xdr:rowOff>28575</xdr:rowOff>
    </xdr:from>
    <xdr:to>
      <xdr:col>5</xdr:col>
      <xdr:colOff>114300</xdr:colOff>
      <xdr:row>11</xdr:row>
      <xdr:rowOff>28575</xdr:rowOff>
    </xdr:to>
    <xdr:sp macro="" textlink="">
      <xdr:nvSpPr>
        <xdr:cNvPr id="1078" name="Line 54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ShapeType="1"/>
        </xdr:cNvSpPr>
      </xdr:nvSpPr>
      <xdr:spPr bwMode="auto">
        <a:xfrm>
          <a:off x="3257550" y="183832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11</xdr:row>
      <xdr:rowOff>0</xdr:rowOff>
    </xdr:from>
    <xdr:to>
      <xdr:col>5</xdr:col>
      <xdr:colOff>114300</xdr:colOff>
      <xdr:row>11</xdr:row>
      <xdr:rowOff>0</xdr:rowOff>
    </xdr:to>
    <xdr:sp macro="" textlink="">
      <xdr:nvSpPr>
        <xdr:cNvPr id="1079" name="Line 55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ShapeType="1"/>
        </xdr:cNvSpPr>
      </xdr:nvSpPr>
      <xdr:spPr bwMode="auto">
        <a:xfrm>
          <a:off x="2286000" y="2000250"/>
          <a:ext cx="971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42</xdr:row>
      <xdr:rowOff>38100</xdr:rowOff>
    </xdr:from>
    <xdr:to>
      <xdr:col>5</xdr:col>
      <xdr:colOff>161925</xdr:colOff>
      <xdr:row>43</xdr:row>
      <xdr:rowOff>85725</xdr:rowOff>
    </xdr:to>
    <xdr:sp macro="" textlink="">
      <xdr:nvSpPr>
        <xdr:cNvPr id="1081" name="AutoShape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 bwMode="auto">
        <a:xfrm>
          <a:off x="3143250" y="7515225"/>
          <a:ext cx="161925" cy="2095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447675</xdr:colOff>
      <xdr:row>38</xdr:row>
      <xdr:rowOff>114300</xdr:rowOff>
    </xdr:from>
    <xdr:to>
      <xdr:col>7</xdr:col>
      <xdr:colOff>57150</xdr:colOff>
      <xdr:row>46</xdr:row>
      <xdr:rowOff>0</xdr:rowOff>
    </xdr:to>
    <xdr:grpSp>
      <xdr:nvGrpSpPr>
        <xdr:cNvPr id="1082" name="Group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GrpSpPr>
          <a:grpSpLocks/>
        </xdr:cNvGrpSpPr>
      </xdr:nvGrpSpPr>
      <xdr:grpSpPr bwMode="auto">
        <a:xfrm>
          <a:off x="447675" y="6915150"/>
          <a:ext cx="3914775" cy="1304925"/>
          <a:chOff x="47" y="53"/>
          <a:chExt cx="448" cy="137"/>
        </a:xfrm>
      </xdr:grpSpPr>
      <xdr:sp macro="" textlink="">
        <xdr:nvSpPr>
          <xdr:cNvPr id="1083" name="Line 59">
            <a:extLst>
              <a:ext uri="{FF2B5EF4-FFF2-40B4-BE49-F238E27FC236}">
                <a16:creationId xmlns:a16="http://schemas.microsoft.com/office/drawing/2014/main" id="{00000000-0008-0000-0100-00003B040000}"/>
              </a:ext>
            </a:extLst>
          </xdr:cNvPr>
          <xdr:cNvSpPr>
            <a:spLocks noChangeShapeType="1"/>
          </xdr:cNvSpPr>
        </xdr:nvSpPr>
        <xdr:spPr bwMode="auto">
          <a:xfrm>
            <a:off x="48" y="112"/>
            <a:ext cx="441" cy="0"/>
          </a:xfrm>
          <a:prstGeom prst="line">
            <a:avLst/>
          </a:prstGeom>
          <a:noFill/>
          <a:ln w="571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60">
            <a:extLst>
              <a:ext uri="{FF2B5EF4-FFF2-40B4-BE49-F238E27FC236}">
                <a16:creationId xmlns:a16="http://schemas.microsoft.com/office/drawing/2014/main" id="{00000000-0008-0000-0100-00003C040000}"/>
              </a:ext>
            </a:extLst>
          </xdr:cNvPr>
          <xdr:cNvSpPr>
            <a:spLocks noChangeShapeType="1"/>
          </xdr:cNvSpPr>
        </xdr:nvSpPr>
        <xdr:spPr bwMode="auto">
          <a:xfrm>
            <a:off x="483" y="113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Rectangle 61">
            <a:extLst>
              <a:ext uri="{FF2B5EF4-FFF2-40B4-BE49-F238E27FC236}">
                <a16:creationId xmlns:a16="http://schemas.microsoft.com/office/drawing/2014/main" id="{00000000-0008-0000-0100-00003D040000}"/>
              </a:ext>
            </a:extLst>
          </xdr:cNvPr>
          <xdr:cNvSpPr>
            <a:spLocks noChangeArrowheads="1"/>
          </xdr:cNvSpPr>
        </xdr:nvSpPr>
        <xdr:spPr bwMode="auto">
          <a:xfrm>
            <a:off x="47" y="88"/>
            <a:ext cx="3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nl-N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CW</a:t>
            </a:r>
          </a:p>
        </xdr:txBody>
      </xdr:sp>
      <xdr:sp macro="" textlink="">
        <xdr:nvSpPr>
          <xdr:cNvPr id="1086" name="Rectangle 62">
            <a:extLst>
              <a:ext uri="{FF2B5EF4-FFF2-40B4-BE49-F238E27FC236}">
                <a16:creationId xmlns:a16="http://schemas.microsoft.com/office/drawing/2014/main" id="{00000000-0008-0000-0100-00003E040000}"/>
              </a:ext>
            </a:extLst>
          </xdr:cNvPr>
          <xdr:cNvSpPr>
            <a:spLocks noChangeArrowheads="1"/>
          </xdr:cNvSpPr>
        </xdr:nvSpPr>
        <xdr:spPr bwMode="auto">
          <a:xfrm>
            <a:off x="471" y="160"/>
            <a:ext cx="2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nl-NL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</a:t>
            </a:r>
            <a:endParaRPr lang="nl-N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nl-N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L</a:t>
            </a:r>
          </a:p>
        </xdr:txBody>
      </xdr:sp>
      <xdr:sp macro="" textlink="">
        <xdr:nvSpPr>
          <xdr:cNvPr id="1087" name="Line 63">
            <a:extLst>
              <a:ext uri="{FF2B5EF4-FFF2-40B4-BE49-F238E27FC236}">
                <a16:creationId xmlns:a16="http://schemas.microsoft.com/office/drawing/2014/main" id="{00000000-0008-0000-0100-00003F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5" y="54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8" name="Line 64">
            <a:extLst>
              <a:ext uri="{FF2B5EF4-FFF2-40B4-BE49-F238E27FC236}">
                <a16:creationId xmlns:a16="http://schemas.microsoft.com/office/drawing/2014/main" id="{00000000-0008-0000-0100-000040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1" y="53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65">
            <a:extLst>
              <a:ext uri="{FF2B5EF4-FFF2-40B4-BE49-F238E27FC236}">
                <a16:creationId xmlns:a16="http://schemas.microsoft.com/office/drawing/2014/main" id="{00000000-0008-0000-0100-00004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83" y="54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0" name="Line 66">
            <a:extLst>
              <a:ext uri="{FF2B5EF4-FFF2-40B4-BE49-F238E27FC236}">
                <a16:creationId xmlns:a16="http://schemas.microsoft.com/office/drawing/2014/main" id="{00000000-0008-0000-0100-000042040000}"/>
              </a:ext>
            </a:extLst>
          </xdr:cNvPr>
          <xdr:cNvSpPr>
            <a:spLocks noChangeShapeType="1"/>
          </xdr:cNvSpPr>
        </xdr:nvSpPr>
        <xdr:spPr bwMode="auto">
          <a:xfrm>
            <a:off x="66" y="62"/>
            <a:ext cx="29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1" name="Line 67">
            <a:extLst>
              <a:ext uri="{FF2B5EF4-FFF2-40B4-BE49-F238E27FC236}">
                <a16:creationId xmlns:a16="http://schemas.microsoft.com/office/drawing/2014/main" id="{00000000-0008-0000-0100-000043040000}"/>
              </a:ext>
            </a:extLst>
          </xdr:cNvPr>
          <xdr:cNvSpPr>
            <a:spLocks noChangeShapeType="1"/>
          </xdr:cNvSpPr>
        </xdr:nvSpPr>
        <xdr:spPr bwMode="auto">
          <a:xfrm>
            <a:off x="362" y="62"/>
            <a:ext cx="12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AutoShape 68">
            <a:extLst>
              <a:ext uri="{FF2B5EF4-FFF2-40B4-BE49-F238E27FC236}">
                <a16:creationId xmlns:a16="http://schemas.microsoft.com/office/drawing/2014/main" id="{00000000-0008-0000-0100-000044040000}"/>
              </a:ext>
            </a:extLst>
          </xdr:cNvPr>
          <xdr:cNvSpPr>
            <a:spLocks noChangeArrowheads="1"/>
          </xdr:cNvSpPr>
        </xdr:nvSpPr>
        <xdr:spPr bwMode="auto">
          <a:xfrm>
            <a:off x="57" y="118"/>
            <a:ext cx="18" cy="22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93" name="Line 69">
            <a:extLst>
              <a:ext uri="{FF2B5EF4-FFF2-40B4-BE49-F238E27FC236}">
                <a16:creationId xmlns:a16="http://schemas.microsoft.com/office/drawing/2014/main" id="{00000000-0008-0000-0100-00004504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6" y="141"/>
            <a:ext cx="0" cy="4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4" name="Line 70">
            <a:extLst>
              <a:ext uri="{FF2B5EF4-FFF2-40B4-BE49-F238E27FC236}">
                <a16:creationId xmlns:a16="http://schemas.microsoft.com/office/drawing/2014/main" id="{00000000-0008-0000-0100-000046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1" y="13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304800</xdr:colOff>
      <xdr:row>59</xdr:row>
      <xdr:rowOff>47625</xdr:rowOff>
    </xdr:from>
    <xdr:to>
      <xdr:col>2</xdr:col>
      <xdr:colOff>514350</xdr:colOff>
      <xdr:row>59</xdr:row>
      <xdr:rowOff>161925</xdr:rowOff>
    </xdr:to>
    <xdr:sp macro="" textlink="">
      <xdr:nvSpPr>
        <xdr:cNvPr id="1095" name="AutoShape 7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rrowheads="1"/>
        </xdr:cNvSpPr>
      </xdr:nvSpPr>
      <xdr:spPr bwMode="auto">
        <a:xfrm>
          <a:off x="1619250" y="10629900"/>
          <a:ext cx="209550" cy="114300"/>
        </a:xfrm>
        <a:prstGeom prst="rightArrow">
          <a:avLst>
            <a:gd name="adj1" fmla="val 50000"/>
            <a:gd name="adj2" fmla="val 45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68</xdr:row>
      <xdr:rowOff>171450</xdr:rowOff>
    </xdr:from>
    <xdr:to>
      <xdr:col>0</xdr:col>
      <xdr:colOff>142875</xdr:colOff>
      <xdr:row>68</xdr:row>
      <xdr:rowOff>171450</xdr:rowOff>
    </xdr:to>
    <xdr:sp macro="" textlink="">
      <xdr:nvSpPr>
        <xdr:cNvPr id="1096" name="Line 72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 flipH="1">
          <a:off x="28575" y="12372975"/>
          <a:ext cx="11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68</xdr:row>
      <xdr:rowOff>95250</xdr:rowOff>
    </xdr:from>
    <xdr:to>
      <xdr:col>0</xdr:col>
      <xdr:colOff>95250</xdr:colOff>
      <xdr:row>68</xdr:row>
      <xdr:rowOff>171450</xdr:rowOff>
    </xdr:to>
    <xdr:sp macro="" textlink="">
      <xdr:nvSpPr>
        <xdr:cNvPr id="1097" name="Line 7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ShapeType="1"/>
        </xdr:cNvSpPr>
      </xdr:nvSpPr>
      <xdr:spPr bwMode="auto">
        <a:xfrm flipV="1">
          <a:off x="28575" y="12296775"/>
          <a:ext cx="6667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68</xdr:row>
      <xdr:rowOff>28575</xdr:rowOff>
    </xdr:from>
    <xdr:to>
      <xdr:col>0</xdr:col>
      <xdr:colOff>95250</xdr:colOff>
      <xdr:row>68</xdr:row>
      <xdr:rowOff>95250</xdr:rowOff>
    </xdr:to>
    <xdr:sp macro="" textlink="">
      <xdr:nvSpPr>
        <xdr:cNvPr id="1098" name="Line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2230100"/>
          <a:ext cx="666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68</xdr:row>
      <xdr:rowOff>28575</xdr:rowOff>
    </xdr:from>
    <xdr:to>
      <xdr:col>0</xdr:col>
      <xdr:colOff>142875</xdr:colOff>
      <xdr:row>68</xdr:row>
      <xdr:rowOff>28575</xdr:rowOff>
    </xdr:to>
    <xdr:sp macro="" textlink="">
      <xdr:nvSpPr>
        <xdr:cNvPr id="1099" name="Line 75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ShapeType="1"/>
        </xdr:cNvSpPr>
      </xdr:nvSpPr>
      <xdr:spPr bwMode="auto">
        <a:xfrm>
          <a:off x="38100" y="122301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171450</xdr:rowOff>
    </xdr:from>
    <xdr:to>
      <xdr:col>0</xdr:col>
      <xdr:colOff>142875</xdr:colOff>
      <xdr:row>59</xdr:row>
      <xdr:rowOff>171450</xdr:rowOff>
    </xdr:to>
    <xdr:sp macro="" textlink="">
      <xdr:nvSpPr>
        <xdr:cNvPr id="1100" name="Line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ShapeType="1"/>
        </xdr:cNvSpPr>
      </xdr:nvSpPr>
      <xdr:spPr bwMode="auto">
        <a:xfrm flipH="1">
          <a:off x="28575" y="10753725"/>
          <a:ext cx="11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95250</xdr:rowOff>
    </xdr:from>
    <xdr:to>
      <xdr:col>0</xdr:col>
      <xdr:colOff>95250</xdr:colOff>
      <xdr:row>59</xdr:row>
      <xdr:rowOff>171450</xdr:rowOff>
    </xdr:to>
    <xdr:sp macro="" textlink="">
      <xdr:nvSpPr>
        <xdr:cNvPr id="1101" name="Line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ShapeType="1"/>
        </xdr:cNvSpPr>
      </xdr:nvSpPr>
      <xdr:spPr bwMode="auto">
        <a:xfrm flipV="1">
          <a:off x="28575" y="10677525"/>
          <a:ext cx="6667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95250</xdr:colOff>
      <xdr:row>59</xdr:row>
      <xdr:rowOff>95250</xdr:rowOff>
    </xdr:to>
    <xdr:sp macro="" textlink="">
      <xdr:nvSpPr>
        <xdr:cNvPr id="1102" name="Line 78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610850"/>
          <a:ext cx="666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59</xdr:row>
      <xdr:rowOff>28575</xdr:rowOff>
    </xdr:from>
    <xdr:to>
      <xdr:col>0</xdr:col>
      <xdr:colOff>142875</xdr:colOff>
      <xdr:row>59</xdr:row>
      <xdr:rowOff>28575</xdr:rowOff>
    </xdr:to>
    <xdr:sp macro="" textlink="">
      <xdr:nvSpPr>
        <xdr:cNvPr id="1103" name="Line 79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ShapeType="1"/>
        </xdr:cNvSpPr>
      </xdr:nvSpPr>
      <xdr:spPr bwMode="auto">
        <a:xfrm>
          <a:off x="38100" y="106108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68</xdr:row>
      <xdr:rowOff>47625</xdr:rowOff>
    </xdr:from>
    <xdr:to>
      <xdr:col>2</xdr:col>
      <xdr:colOff>514350</xdr:colOff>
      <xdr:row>68</xdr:row>
      <xdr:rowOff>161925</xdr:rowOff>
    </xdr:to>
    <xdr:sp macro="" textlink="">
      <xdr:nvSpPr>
        <xdr:cNvPr id="1104" name="AutoShape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rrowheads="1"/>
        </xdr:cNvSpPr>
      </xdr:nvSpPr>
      <xdr:spPr bwMode="auto">
        <a:xfrm>
          <a:off x="1619250" y="12249150"/>
          <a:ext cx="209550" cy="114300"/>
        </a:xfrm>
        <a:prstGeom prst="rightArrow">
          <a:avLst>
            <a:gd name="adj1" fmla="val 50000"/>
            <a:gd name="adj2" fmla="val 45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352425</xdr:colOff>
      <xdr:row>41</xdr:row>
      <xdr:rowOff>152400</xdr:rowOff>
    </xdr:from>
    <xdr:to>
      <xdr:col>3</xdr:col>
      <xdr:colOff>352425</xdr:colOff>
      <xdr:row>44</xdr:row>
      <xdr:rowOff>0</xdr:rowOff>
    </xdr:to>
    <xdr:sp macro="" textlink="">
      <xdr:nvSpPr>
        <xdr:cNvPr id="1105" name="Line 8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ShapeType="1"/>
        </xdr:cNvSpPr>
      </xdr:nvSpPr>
      <xdr:spPr bwMode="auto">
        <a:xfrm>
          <a:off x="2276475" y="74676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44</xdr:row>
      <xdr:rowOff>38100</xdr:rowOff>
    </xdr:from>
    <xdr:to>
      <xdr:col>3</xdr:col>
      <xdr:colOff>352425</xdr:colOff>
      <xdr:row>48</xdr:row>
      <xdr:rowOff>76200</xdr:rowOff>
    </xdr:to>
    <xdr:sp macro="" textlink="">
      <xdr:nvSpPr>
        <xdr:cNvPr id="1106" name="Line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ShapeType="1"/>
        </xdr:cNvSpPr>
      </xdr:nvSpPr>
      <xdr:spPr bwMode="auto">
        <a:xfrm>
          <a:off x="2276475" y="7867650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619125</xdr:colOff>
      <xdr:row>46</xdr:row>
      <xdr:rowOff>38100</xdr:rowOff>
    </xdr:from>
    <xdr:to>
      <xdr:col>0</xdr:col>
      <xdr:colOff>619125</xdr:colOff>
      <xdr:row>48</xdr:row>
      <xdr:rowOff>66675</xdr:rowOff>
    </xdr:to>
    <xdr:sp macro="" textlink="">
      <xdr:nvSpPr>
        <xdr:cNvPr id="1107" name="Line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ShapeType="1"/>
        </xdr:cNvSpPr>
      </xdr:nvSpPr>
      <xdr:spPr bwMode="auto">
        <a:xfrm>
          <a:off x="619125" y="82581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619125</xdr:colOff>
      <xdr:row>48</xdr:row>
      <xdr:rowOff>0</xdr:rowOff>
    </xdr:from>
    <xdr:to>
      <xdr:col>3</xdr:col>
      <xdr:colOff>352425</xdr:colOff>
      <xdr:row>48</xdr:row>
      <xdr:rowOff>0</xdr:rowOff>
    </xdr:to>
    <xdr:sp macro="" textlink="">
      <xdr:nvSpPr>
        <xdr:cNvPr id="1108" name="Line 8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ShapeType="1"/>
        </xdr:cNvSpPr>
      </xdr:nvSpPr>
      <xdr:spPr bwMode="auto">
        <a:xfrm>
          <a:off x="619125" y="8572500"/>
          <a:ext cx="165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65</xdr:row>
      <xdr:rowOff>190500</xdr:rowOff>
    </xdr:from>
    <xdr:to>
      <xdr:col>8</xdr:col>
      <xdr:colOff>333375</xdr:colOff>
      <xdr:row>75</xdr:row>
      <xdr:rowOff>0</xdr:rowOff>
    </xdr:to>
    <xdr:grpSp>
      <xdr:nvGrpSpPr>
        <xdr:cNvPr id="1109" name="Group 8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GrpSpPr>
          <a:grpSpLocks/>
        </xdr:cNvGrpSpPr>
      </xdr:nvGrpSpPr>
      <xdr:grpSpPr bwMode="auto">
        <a:xfrm>
          <a:off x="3419475" y="11830050"/>
          <a:ext cx="1933575" cy="1666875"/>
          <a:chOff x="374" y="629"/>
          <a:chExt cx="206" cy="202"/>
        </a:xfrm>
      </xdr:grpSpPr>
      <xdr:sp macro="" textlink="">
        <xdr:nvSpPr>
          <xdr:cNvPr id="1110" name="Line 86">
            <a:extLst>
              <a:ext uri="{FF2B5EF4-FFF2-40B4-BE49-F238E27FC236}">
                <a16:creationId xmlns:a16="http://schemas.microsoft.com/office/drawing/2014/main" id="{00000000-0008-0000-0100-000056040000}"/>
              </a:ext>
            </a:extLst>
          </xdr:cNvPr>
          <xdr:cNvSpPr>
            <a:spLocks noChangeShapeType="1"/>
          </xdr:cNvSpPr>
        </xdr:nvSpPr>
        <xdr:spPr bwMode="auto">
          <a:xfrm>
            <a:off x="407" y="629"/>
            <a:ext cx="172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1" name="Line 87">
            <a:extLst>
              <a:ext uri="{FF2B5EF4-FFF2-40B4-BE49-F238E27FC236}">
                <a16:creationId xmlns:a16="http://schemas.microsoft.com/office/drawing/2014/main" id="{00000000-0008-0000-0100-000057040000}"/>
              </a:ext>
            </a:extLst>
          </xdr:cNvPr>
          <xdr:cNvSpPr>
            <a:spLocks noChangeShapeType="1"/>
          </xdr:cNvSpPr>
        </xdr:nvSpPr>
        <xdr:spPr bwMode="auto">
          <a:xfrm>
            <a:off x="406" y="774"/>
            <a:ext cx="17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2" name="Line 88">
            <a:extLst>
              <a:ext uri="{FF2B5EF4-FFF2-40B4-BE49-F238E27FC236}">
                <a16:creationId xmlns:a16="http://schemas.microsoft.com/office/drawing/2014/main" id="{00000000-0008-0000-0100-000058040000}"/>
              </a:ext>
            </a:extLst>
          </xdr:cNvPr>
          <xdr:cNvSpPr>
            <a:spLocks noChangeShapeType="1"/>
          </xdr:cNvSpPr>
        </xdr:nvSpPr>
        <xdr:spPr bwMode="auto">
          <a:xfrm>
            <a:off x="424" y="774"/>
            <a:ext cx="0" cy="2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3" name="Line 89">
            <a:extLst>
              <a:ext uri="{FF2B5EF4-FFF2-40B4-BE49-F238E27FC236}">
                <a16:creationId xmlns:a16="http://schemas.microsoft.com/office/drawing/2014/main" id="{00000000-0008-0000-0100-000059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74" y="798"/>
            <a:ext cx="51" cy="14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4" name="Line 90">
            <a:extLst>
              <a:ext uri="{FF2B5EF4-FFF2-40B4-BE49-F238E27FC236}">
                <a16:creationId xmlns:a16="http://schemas.microsoft.com/office/drawing/2014/main" id="{00000000-0008-0000-0100-00005A040000}"/>
              </a:ext>
            </a:extLst>
          </xdr:cNvPr>
          <xdr:cNvSpPr>
            <a:spLocks noChangeShapeType="1"/>
          </xdr:cNvSpPr>
        </xdr:nvSpPr>
        <xdr:spPr bwMode="auto">
          <a:xfrm>
            <a:off x="374" y="812"/>
            <a:ext cx="0" cy="1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5" name="Line 91">
            <a:extLst>
              <a:ext uri="{FF2B5EF4-FFF2-40B4-BE49-F238E27FC236}">
                <a16:creationId xmlns:a16="http://schemas.microsoft.com/office/drawing/2014/main" id="{00000000-0008-0000-0100-00005B040000}"/>
              </a:ext>
            </a:extLst>
          </xdr:cNvPr>
          <xdr:cNvSpPr>
            <a:spLocks noChangeShapeType="1"/>
          </xdr:cNvSpPr>
        </xdr:nvSpPr>
        <xdr:spPr bwMode="auto">
          <a:xfrm>
            <a:off x="580" y="629"/>
            <a:ext cx="0" cy="20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180975</xdr:colOff>
      <xdr:row>52</xdr:row>
      <xdr:rowOff>104775</xdr:rowOff>
    </xdr:from>
    <xdr:to>
      <xdr:col>8</xdr:col>
      <xdr:colOff>0</xdr:colOff>
      <xdr:row>52</xdr:row>
      <xdr:rowOff>104775</xdr:rowOff>
    </xdr:to>
    <xdr:sp macro="" textlink="">
      <xdr:nvSpPr>
        <xdr:cNvPr id="1116" name="Line 92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ShapeType="1"/>
        </xdr:cNvSpPr>
      </xdr:nvSpPr>
      <xdr:spPr bwMode="auto">
        <a:xfrm>
          <a:off x="2714625" y="9410700"/>
          <a:ext cx="2362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54</xdr:row>
      <xdr:rowOff>104775</xdr:rowOff>
    </xdr:from>
    <xdr:to>
      <xdr:col>8</xdr:col>
      <xdr:colOff>0</xdr:colOff>
      <xdr:row>54</xdr:row>
      <xdr:rowOff>104775</xdr:rowOff>
    </xdr:to>
    <xdr:sp macro="" textlink="">
      <xdr:nvSpPr>
        <xdr:cNvPr id="1117" name="Line 93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ShapeType="1"/>
        </xdr:cNvSpPr>
      </xdr:nvSpPr>
      <xdr:spPr bwMode="auto">
        <a:xfrm>
          <a:off x="4010025" y="9801225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56</xdr:row>
      <xdr:rowOff>104775</xdr:rowOff>
    </xdr:from>
    <xdr:to>
      <xdr:col>8</xdr:col>
      <xdr:colOff>0</xdr:colOff>
      <xdr:row>56</xdr:row>
      <xdr:rowOff>104775</xdr:rowOff>
    </xdr:to>
    <xdr:sp macro="" textlink="">
      <xdr:nvSpPr>
        <xdr:cNvPr id="1118" name="Line 94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ShapeType="1"/>
        </xdr:cNvSpPr>
      </xdr:nvSpPr>
      <xdr:spPr bwMode="auto">
        <a:xfrm>
          <a:off x="3933825" y="10163175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zoomScaleNormal="100" zoomScaleSheetLayoutView="100" workbookViewId="0">
      <selection activeCell="I18" sqref="A2:I18"/>
    </sheetView>
  </sheetViews>
  <sheetFormatPr baseColWidth="10" defaultColWidth="9.140625" defaultRowHeight="12.75" x14ac:dyDescent="0.2"/>
  <cols>
    <col min="1" max="1" width="11.7109375" customWidth="1"/>
    <col min="8" max="8" width="8.7109375" customWidth="1"/>
  </cols>
  <sheetData>
    <row r="1" spans="1:10" ht="21" thickBot="1" x14ac:dyDescent="0.35">
      <c r="A1" s="146" t="s">
        <v>77</v>
      </c>
      <c r="B1" s="147"/>
      <c r="C1" s="110"/>
      <c r="D1" s="110"/>
      <c r="E1" s="110"/>
      <c r="F1" s="110"/>
      <c r="G1" s="110"/>
      <c r="H1" s="110"/>
      <c r="I1" s="111"/>
    </row>
    <row r="2" spans="1:10" ht="264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</row>
    <row r="3" spans="1:10" ht="15.75" thickBot="1" x14ac:dyDescent="0.25">
      <c r="D3" s="16"/>
    </row>
    <row r="4" spans="1:10" ht="13.5" thickBot="1" x14ac:dyDescent="0.25">
      <c r="A4" s="102" t="s">
        <v>66</v>
      </c>
      <c r="B4" t="s">
        <v>78</v>
      </c>
      <c r="F4" s="103">
        <v>100</v>
      </c>
      <c r="G4" s="104" t="s">
        <v>64</v>
      </c>
      <c r="H4" s="104"/>
      <c r="I4" s="105"/>
    </row>
    <row r="5" spans="1:10" ht="16.5" thickTop="1" thickBot="1" x14ac:dyDescent="0.25">
      <c r="A5" s="106" t="s">
        <v>3</v>
      </c>
      <c r="B5" s="25" t="s">
        <v>79</v>
      </c>
      <c r="C5" s="7"/>
      <c r="D5" s="7"/>
      <c r="E5" s="7"/>
      <c r="F5" s="107">
        <f>INT((3*F6*F8-F4*(F7-F8)/2)/(F7*20)+1)*20</f>
        <v>360</v>
      </c>
      <c r="G5" s="108" t="s">
        <v>73</v>
      </c>
      <c r="H5" s="148">
        <f>SUM(CW)/20</f>
        <v>18</v>
      </c>
      <c r="I5" s="149" t="s">
        <v>72</v>
      </c>
    </row>
    <row r="6" spans="1:10" ht="15" x14ac:dyDescent="0.2">
      <c r="A6" s="106" t="s">
        <v>45</v>
      </c>
      <c r="B6" s="25" t="s">
        <v>80</v>
      </c>
      <c r="C6" s="7"/>
      <c r="D6" s="7"/>
      <c r="E6" s="7"/>
      <c r="F6" s="89">
        <v>600</v>
      </c>
      <c r="G6" s="90" t="s">
        <v>64</v>
      </c>
      <c r="H6" s="97"/>
      <c r="I6" s="98"/>
    </row>
    <row r="7" spans="1:10" ht="15" x14ac:dyDescent="0.2">
      <c r="A7" s="106" t="s">
        <v>46</v>
      </c>
      <c r="B7" s="25" t="s">
        <v>81</v>
      </c>
      <c r="C7" s="7"/>
      <c r="D7" s="7"/>
      <c r="E7" s="7"/>
      <c r="F7" s="91">
        <v>5500</v>
      </c>
      <c r="G7" s="92" t="s">
        <v>65</v>
      </c>
      <c r="H7" s="97"/>
      <c r="I7" s="98"/>
    </row>
    <row r="8" spans="1:10" ht="15.75" thickBot="1" x14ac:dyDescent="0.25">
      <c r="A8" s="106" t="s">
        <v>47</v>
      </c>
      <c r="B8" s="25" t="s">
        <v>82</v>
      </c>
      <c r="C8" s="7"/>
      <c r="D8" s="7"/>
      <c r="E8" s="7"/>
      <c r="F8" s="93">
        <v>1200</v>
      </c>
      <c r="G8" s="94" t="s">
        <v>65</v>
      </c>
      <c r="H8" s="99"/>
      <c r="I8" s="100"/>
    </row>
    <row r="9" spans="1:10" ht="15" x14ac:dyDescent="0.2">
      <c r="A9" s="106" t="s">
        <v>4</v>
      </c>
      <c r="B9" s="25" t="s">
        <v>83</v>
      </c>
      <c r="C9" s="7"/>
      <c r="D9" s="7"/>
      <c r="E9" s="7"/>
      <c r="F9" s="101"/>
    </row>
    <row r="10" spans="1:10" ht="15" x14ac:dyDescent="0.2">
      <c r="A10" s="106" t="s">
        <v>9</v>
      </c>
      <c r="B10" s="25" t="s">
        <v>84</v>
      </c>
      <c r="C10" s="7"/>
      <c r="D10" s="7"/>
      <c r="E10" s="7"/>
      <c r="F10" s="101"/>
    </row>
    <row r="11" spans="1:10" ht="15" x14ac:dyDescent="0.2">
      <c r="A11" s="106" t="s">
        <v>10</v>
      </c>
      <c r="B11" s="25" t="s">
        <v>85</v>
      </c>
      <c r="C11" s="7"/>
      <c r="D11" s="7"/>
      <c r="E11" s="7"/>
      <c r="F11" s="101"/>
    </row>
    <row r="12" spans="1:10" ht="13.5" thickBot="1" x14ac:dyDescent="0.25">
      <c r="A12" s="109"/>
      <c r="B12" s="109"/>
      <c r="C12" s="109"/>
      <c r="D12" s="109"/>
      <c r="E12" s="109"/>
      <c r="F12" s="109"/>
      <c r="G12" s="109"/>
      <c r="H12" s="109"/>
      <c r="I12" s="109"/>
    </row>
    <row r="13" spans="1:10" ht="51.75" customHeight="1" thickBot="1" x14ac:dyDescent="0.25">
      <c r="A13" s="138" t="s">
        <v>86</v>
      </c>
      <c r="B13" s="139"/>
      <c r="C13" s="140"/>
      <c r="D13" s="141"/>
      <c r="E13" s="141"/>
      <c r="F13" s="142"/>
      <c r="G13" s="143" t="s">
        <v>87</v>
      </c>
      <c r="H13" s="144" t="s">
        <v>88</v>
      </c>
      <c r="I13" s="145" t="s">
        <v>89</v>
      </c>
      <c r="J13" s="112"/>
    </row>
    <row r="14" spans="1:10" ht="15.75" x14ac:dyDescent="0.25">
      <c r="A14" s="113" t="s">
        <v>90</v>
      </c>
      <c r="B14" s="114" t="s">
        <v>93</v>
      </c>
      <c r="C14" s="115"/>
      <c r="D14" s="116"/>
      <c r="E14" s="116"/>
      <c r="F14" s="117"/>
      <c r="G14" s="118">
        <f>SUM('berekening vh contragewicht'!C87)</f>
        <v>0</v>
      </c>
      <c r="H14" s="119">
        <f>SUM('berekening vh contragewicht'!F87)</f>
        <v>399.09090909090912</v>
      </c>
      <c r="I14" s="120" t="str">
        <f>SUM('berekening vh contragewicht'!K87) &amp; " **"</f>
        <v>40 **</v>
      </c>
    </row>
    <row r="15" spans="1:10" ht="15.75" x14ac:dyDescent="0.25">
      <c r="A15" s="121" t="s">
        <v>91</v>
      </c>
      <c r="B15" s="122" t="s">
        <v>94</v>
      </c>
      <c r="C15" s="123"/>
      <c r="D15" s="124"/>
      <c r="E15" s="124"/>
      <c r="F15" s="125"/>
      <c r="G15" s="126">
        <f>SUM('berekening vh contragewicht'!C89)</f>
        <v>600</v>
      </c>
      <c r="H15" s="127">
        <f>SUM('berekening vh contragewicht'!F89)</f>
        <v>268.18181818181813</v>
      </c>
      <c r="I15" s="128">
        <f>SUM('berekening vh contragewicht'!I89)</f>
        <v>791.81818181818187</v>
      </c>
    </row>
    <row r="16" spans="1:10" ht="16.5" thickBot="1" x14ac:dyDescent="0.3">
      <c r="A16" s="129" t="s">
        <v>92</v>
      </c>
      <c r="B16" s="130" t="s">
        <v>95</v>
      </c>
      <c r="C16" s="131"/>
      <c r="D16" s="132"/>
      <c r="E16" s="132"/>
      <c r="F16" s="133"/>
      <c r="G16" s="134">
        <f>SUM('berekening vh contragewicht'!C91)</f>
        <v>1500</v>
      </c>
      <c r="H16" s="135">
        <f>SUM('berekening vh contragewicht'!F91)</f>
        <v>71.818181818181756</v>
      </c>
      <c r="I16" s="136">
        <f>SUM('berekening vh contragewicht'!I91)</f>
        <v>1888.1818181818182</v>
      </c>
    </row>
    <row r="17" spans="1:9" ht="6" customHeight="1" x14ac:dyDescent="0.2"/>
    <row r="18" spans="1:9" ht="13.5" x14ac:dyDescent="0.25">
      <c r="A18" s="150" t="s">
        <v>96</v>
      </c>
      <c r="B18" s="137"/>
      <c r="C18" s="137"/>
      <c r="H18" s="151"/>
      <c r="I18" s="137"/>
    </row>
    <row r="19" spans="1:9" ht="13.5" x14ac:dyDescent="0.25">
      <c r="A19" s="150"/>
      <c r="B19" s="137"/>
      <c r="C19" s="137"/>
    </row>
    <row r="20" spans="1:9" x14ac:dyDescent="0.2">
      <c r="A20" s="137"/>
      <c r="B20" s="137"/>
      <c r="C20" s="137"/>
    </row>
  </sheetData>
  <sheetProtection selectLockedCells="1"/>
  <mergeCells count="1">
    <mergeCell ref="A2:I2"/>
  </mergeCells>
  <phoneticPr fontId="0" type="noConversion"/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N92"/>
  <sheetViews>
    <sheetView workbookViewId="0">
      <selection activeCell="H28" sqref="H28"/>
    </sheetView>
  </sheetViews>
  <sheetFormatPr baseColWidth="10" defaultColWidth="9" defaultRowHeight="12.75" x14ac:dyDescent="0.2"/>
  <cols>
    <col min="1" max="1" width="10.5703125" customWidth="1"/>
    <col min="8" max="10" width="10.7109375" customWidth="1"/>
  </cols>
  <sheetData>
    <row r="1" spans="1:10" ht="20.25" x14ac:dyDescent="0.3">
      <c r="A1" s="44" t="s">
        <v>57</v>
      </c>
      <c r="B1" s="22"/>
      <c r="C1" s="12"/>
      <c r="D1" s="12"/>
      <c r="E1" s="12"/>
      <c r="F1" s="12"/>
      <c r="G1" s="12"/>
      <c r="H1" s="12"/>
      <c r="I1" s="12"/>
      <c r="J1" s="13"/>
    </row>
    <row r="2" spans="1:10" ht="12.75" customHeight="1" x14ac:dyDescent="0.3">
      <c r="A2" s="56"/>
      <c r="B2" s="57"/>
      <c r="J2" s="15"/>
    </row>
    <row r="3" spans="1:10" ht="12.75" customHeight="1" x14ac:dyDescent="0.2">
      <c r="A3" s="14"/>
      <c r="C3" s="16" t="s">
        <v>29</v>
      </c>
      <c r="G3" s="7" t="s">
        <v>30</v>
      </c>
      <c r="J3" s="15"/>
    </row>
    <row r="4" spans="1:10" ht="12.75" customHeight="1" x14ac:dyDescent="0.2">
      <c r="A4" s="14"/>
      <c r="J4" s="15"/>
    </row>
    <row r="5" spans="1:10" ht="12.75" customHeight="1" x14ac:dyDescent="0.2">
      <c r="A5" s="14"/>
      <c r="J5" s="15"/>
    </row>
    <row r="6" spans="1:10" x14ac:dyDescent="0.2">
      <c r="A6" s="14"/>
      <c r="J6" s="15"/>
    </row>
    <row r="7" spans="1:10" x14ac:dyDescent="0.2">
      <c r="A7" s="14"/>
      <c r="J7" s="15"/>
    </row>
    <row r="8" spans="1:10" ht="15" x14ac:dyDescent="0.2">
      <c r="A8" s="14"/>
      <c r="B8" s="7" t="s">
        <v>61</v>
      </c>
      <c r="D8" s="23" t="s">
        <v>11</v>
      </c>
      <c r="F8" s="2" t="s">
        <v>12</v>
      </c>
      <c r="J8" s="15"/>
    </row>
    <row r="9" spans="1:10" ht="15" x14ac:dyDescent="0.2">
      <c r="A9" s="14"/>
      <c r="D9" s="2"/>
      <c r="E9" s="2"/>
      <c r="J9" s="15"/>
    </row>
    <row r="10" spans="1:10" ht="15.75" x14ac:dyDescent="0.25">
      <c r="A10" s="14"/>
      <c r="B10" s="8" t="s">
        <v>56</v>
      </c>
      <c r="F10" s="6" t="s">
        <v>1</v>
      </c>
      <c r="J10" s="15"/>
    </row>
    <row r="11" spans="1:10" ht="15" x14ac:dyDescent="0.2">
      <c r="A11" s="14"/>
      <c r="E11" s="23" t="s">
        <v>55</v>
      </c>
      <c r="J11" s="15"/>
    </row>
    <row r="12" spans="1:10" ht="15" x14ac:dyDescent="0.2">
      <c r="A12" s="14"/>
      <c r="D12" s="16"/>
      <c r="J12" s="15"/>
    </row>
    <row r="13" spans="1:10" x14ac:dyDescent="0.2">
      <c r="A13" s="65" t="s">
        <v>66</v>
      </c>
      <c r="B13" t="s">
        <v>67</v>
      </c>
      <c r="F13" s="83">
        <f>SUM('Voorblad berekening - NL'!F4)</f>
        <v>100</v>
      </c>
      <c r="G13" s="87" t="s">
        <v>64</v>
      </c>
      <c r="H13" s="87"/>
      <c r="I13" s="84"/>
      <c r="J13" s="15"/>
    </row>
    <row r="14" spans="1:10" ht="15.75" thickBot="1" x14ac:dyDescent="0.25">
      <c r="A14" s="30" t="s">
        <v>3</v>
      </c>
      <c r="B14" s="25" t="s">
        <v>48</v>
      </c>
      <c r="C14" s="7"/>
      <c r="D14" s="7"/>
      <c r="E14" s="7"/>
      <c r="F14" s="85">
        <f>INT((3*F15*F17-EG*(F16-F17)/2)/(F16*20)+1)*20</f>
        <v>360</v>
      </c>
      <c r="G14" s="88" t="s">
        <v>74</v>
      </c>
      <c r="H14" s="88">
        <f>SUM(CW)/20</f>
        <v>18</v>
      </c>
      <c r="I14" s="86" t="s">
        <v>72</v>
      </c>
      <c r="J14" s="15"/>
    </row>
    <row r="15" spans="1:10" ht="15" x14ac:dyDescent="0.2">
      <c r="A15" s="30" t="s">
        <v>45</v>
      </c>
      <c r="B15" s="25" t="s">
        <v>49</v>
      </c>
      <c r="C15" s="7"/>
      <c r="D15" s="7"/>
      <c r="E15" s="7"/>
      <c r="F15" s="89">
        <f>SUM('Voorblad berekening - NL'!F6)</f>
        <v>600</v>
      </c>
      <c r="G15" s="90" t="s">
        <v>64</v>
      </c>
      <c r="H15" s="95"/>
      <c r="I15" s="96"/>
      <c r="J15" s="15"/>
    </row>
    <row r="16" spans="1:10" ht="15" x14ac:dyDescent="0.2">
      <c r="A16" s="30" t="s">
        <v>46</v>
      </c>
      <c r="B16" s="25" t="s">
        <v>50</v>
      </c>
      <c r="C16" s="7"/>
      <c r="D16" s="7"/>
      <c r="E16" s="7"/>
      <c r="F16" s="91">
        <f>SUM('Voorblad berekening - NL'!F7)</f>
        <v>5500</v>
      </c>
      <c r="G16" s="92" t="s">
        <v>65</v>
      </c>
      <c r="H16" s="97"/>
      <c r="I16" s="98"/>
      <c r="J16" s="15"/>
    </row>
    <row r="17" spans="1:10" ht="15.75" thickBot="1" x14ac:dyDescent="0.25">
      <c r="A17" s="30" t="s">
        <v>47</v>
      </c>
      <c r="B17" s="25" t="s">
        <v>51</v>
      </c>
      <c r="C17" s="7"/>
      <c r="D17" s="7"/>
      <c r="E17" s="7"/>
      <c r="F17" s="93">
        <f>SUM('Voorblad berekening - NL'!F8)</f>
        <v>1200</v>
      </c>
      <c r="G17" s="94" t="s">
        <v>65</v>
      </c>
      <c r="H17" s="99"/>
      <c r="I17" s="100"/>
      <c r="J17" s="15"/>
    </row>
    <row r="18" spans="1:10" ht="15" x14ac:dyDescent="0.2">
      <c r="A18" s="30" t="s">
        <v>4</v>
      </c>
      <c r="B18" s="25" t="s">
        <v>52</v>
      </c>
      <c r="C18" s="7"/>
      <c r="D18" s="7"/>
      <c r="E18" s="7"/>
      <c r="F18" s="101"/>
      <c r="J18" s="15"/>
    </row>
    <row r="19" spans="1:10" ht="15" x14ac:dyDescent="0.2">
      <c r="A19" s="30" t="s">
        <v>9</v>
      </c>
      <c r="B19" s="25" t="s">
        <v>53</v>
      </c>
      <c r="C19" s="7"/>
      <c r="D19" s="7"/>
      <c r="E19" s="7"/>
      <c r="F19" s="101"/>
      <c r="J19" s="15"/>
    </row>
    <row r="20" spans="1:10" ht="15" x14ac:dyDescent="0.2">
      <c r="A20" s="30" t="s">
        <v>10</v>
      </c>
      <c r="B20" s="25" t="s">
        <v>54</v>
      </c>
      <c r="C20" s="7"/>
      <c r="D20" s="7"/>
      <c r="E20" s="7"/>
      <c r="F20" s="101"/>
      <c r="J20" s="15"/>
    </row>
    <row r="21" spans="1:10" x14ac:dyDescent="0.2">
      <c r="A21" s="14"/>
      <c r="J21" s="15"/>
    </row>
    <row r="22" spans="1:10" ht="15" x14ac:dyDescent="0.2">
      <c r="A22" s="1" t="s">
        <v>58</v>
      </c>
      <c r="D22" s="7" t="s">
        <v>25</v>
      </c>
      <c r="J22" s="15"/>
    </row>
    <row r="23" spans="1:10" x14ac:dyDescent="0.2">
      <c r="A23" s="14"/>
      <c r="J23" s="15"/>
    </row>
    <row r="24" spans="1:10" ht="15" x14ac:dyDescent="0.2">
      <c r="A24" s="14"/>
      <c r="B24" s="26" t="s">
        <v>62</v>
      </c>
      <c r="J24" s="15"/>
    </row>
    <row r="25" spans="1:10" x14ac:dyDescent="0.2">
      <c r="A25" s="14"/>
      <c r="J25" s="15"/>
    </row>
    <row r="26" spans="1:10" x14ac:dyDescent="0.2">
      <c r="A26" s="14"/>
      <c r="B26" s="18" t="s">
        <v>26</v>
      </c>
      <c r="J26" s="15"/>
    </row>
    <row r="27" spans="1:10" x14ac:dyDescent="0.2">
      <c r="A27" s="14"/>
      <c r="J27" s="15"/>
    </row>
    <row r="28" spans="1:10" x14ac:dyDescent="0.2">
      <c r="A28" s="14"/>
      <c r="B28" s="35"/>
      <c r="C28" s="12"/>
      <c r="D28" s="12"/>
      <c r="E28" s="12"/>
      <c r="F28" s="13"/>
      <c r="J28" s="15"/>
    </row>
    <row r="29" spans="1:10" ht="15.75" x14ac:dyDescent="0.25">
      <c r="A29" s="14"/>
      <c r="B29" s="62" t="s">
        <v>59</v>
      </c>
      <c r="C29" s="58"/>
      <c r="D29" s="58"/>
      <c r="E29" s="58"/>
      <c r="F29" s="63"/>
      <c r="J29" s="15"/>
    </row>
    <row r="30" spans="1:10" ht="15.75" x14ac:dyDescent="0.25">
      <c r="A30" s="14"/>
      <c r="B30" s="59"/>
      <c r="C30" s="60"/>
      <c r="D30" s="11" t="s">
        <v>31</v>
      </c>
      <c r="E30" s="60"/>
      <c r="F30" s="61"/>
      <c r="J30" s="15"/>
    </row>
    <row r="31" spans="1:10" x14ac:dyDescent="0.2">
      <c r="A31" s="14"/>
      <c r="J31" s="15"/>
    </row>
    <row r="32" spans="1:10" x14ac:dyDescent="0.2">
      <c r="A32" s="14"/>
      <c r="B32" t="s">
        <v>63</v>
      </c>
      <c r="J32" s="15"/>
    </row>
    <row r="33" spans="1:11" x14ac:dyDescent="0.2">
      <c r="A33" s="14"/>
      <c r="J33" s="15"/>
    </row>
    <row r="34" spans="1:11" x14ac:dyDescent="0.2">
      <c r="A34" s="14"/>
      <c r="J34" s="15"/>
    </row>
    <row r="35" spans="1:11" x14ac:dyDescent="0.2">
      <c r="A35" s="14"/>
      <c r="J35" s="15"/>
    </row>
    <row r="36" spans="1:11" x14ac:dyDescent="0.2">
      <c r="A36" s="19"/>
      <c r="B36" s="20"/>
      <c r="C36" s="20"/>
      <c r="D36" s="20"/>
      <c r="E36" s="20"/>
      <c r="F36" s="20"/>
      <c r="G36" s="20"/>
      <c r="H36" s="20"/>
      <c r="I36" s="20"/>
      <c r="J36" s="21"/>
    </row>
    <row r="37" spans="1:11" ht="16.5" x14ac:dyDescent="0.25">
      <c r="A37" s="56" t="s">
        <v>14</v>
      </c>
      <c r="J37" s="15"/>
      <c r="K37" s="14"/>
    </row>
    <row r="38" spans="1:11" x14ac:dyDescent="0.2">
      <c r="A38" s="14"/>
      <c r="J38" s="15"/>
      <c r="K38" s="14"/>
    </row>
    <row r="39" spans="1:11" ht="15" x14ac:dyDescent="0.2">
      <c r="A39" s="14"/>
      <c r="C39" s="16" t="s">
        <v>29</v>
      </c>
      <c r="G39" s="7" t="s">
        <v>30</v>
      </c>
      <c r="J39" s="15"/>
      <c r="K39" s="14"/>
    </row>
    <row r="40" spans="1:11" x14ac:dyDescent="0.2">
      <c r="A40" s="14"/>
      <c r="J40" s="15"/>
      <c r="K40" s="14"/>
    </row>
    <row r="41" spans="1:11" x14ac:dyDescent="0.2">
      <c r="A41" s="14"/>
      <c r="J41" s="15"/>
      <c r="K41" s="14"/>
    </row>
    <row r="42" spans="1:11" x14ac:dyDescent="0.2">
      <c r="A42" s="14"/>
      <c r="J42" s="15"/>
      <c r="K42" s="14"/>
    </row>
    <row r="43" spans="1:11" x14ac:dyDescent="0.2">
      <c r="A43" s="14"/>
      <c r="J43" s="15"/>
      <c r="K43" s="14"/>
    </row>
    <row r="44" spans="1:11" ht="15" x14ac:dyDescent="0.2">
      <c r="A44" s="14"/>
      <c r="B44" s="7" t="s">
        <v>2</v>
      </c>
      <c r="D44" s="23" t="s">
        <v>11</v>
      </c>
      <c r="F44" s="2" t="s">
        <v>12</v>
      </c>
      <c r="J44" s="15"/>
      <c r="K44" s="14"/>
    </row>
    <row r="45" spans="1:11" ht="15" x14ac:dyDescent="0.2">
      <c r="A45" s="14"/>
      <c r="D45" s="2"/>
      <c r="E45" s="2"/>
      <c r="J45" s="15"/>
      <c r="K45" s="14"/>
    </row>
    <row r="46" spans="1:11" ht="15.75" x14ac:dyDescent="0.25">
      <c r="A46" s="14"/>
      <c r="B46" s="8" t="s">
        <v>0</v>
      </c>
      <c r="F46" s="6" t="s">
        <v>28</v>
      </c>
      <c r="J46" s="15"/>
      <c r="K46" s="14"/>
    </row>
    <row r="47" spans="1:11" x14ac:dyDescent="0.2">
      <c r="A47" s="14"/>
      <c r="J47" s="15"/>
      <c r="K47" s="14"/>
    </row>
    <row r="48" spans="1:11" ht="15" x14ac:dyDescent="0.2">
      <c r="A48" s="14"/>
      <c r="C48" s="7" t="s">
        <v>44</v>
      </c>
      <c r="D48" s="16"/>
      <c r="E48" s="23"/>
      <c r="J48" s="15"/>
      <c r="K48" s="14"/>
    </row>
    <row r="49" spans="1:11" x14ac:dyDescent="0.2">
      <c r="A49" s="14"/>
      <c r="J49" s="15"/>
      <c r="K49" s="14"/>
    </row>
    <row r="50" spans="1:11" ht="15" x14ac:dyDescent="0.2">
      <c r="A50" s="1" t="s">
        <v>15</v>
      </c>
      <c r="B50" s="7"/>
      <c r="C50" s="7"/>
      <c r="D50" s="7"/>
      <c r="E50" s="7"/>
      <c r="F50" s="7"/>
      <c r="G50" s="7"/>
      <c r="J50" s="15"/>
      <c r="K50" s="14"/>
    </row>
    <row r="51" spans="1:11" ht="15" x14ac:dyDescent="0.2">
      <c r="A51" s="1" t="s">
        <v>16</v>
      </c>
      <c r="B51" s="7"/>
      <c r="C51" s="7"/>
      <c r="D51" s="7"/>
      <c r="E51" s="7"/>
      <c r="F51" s="7"/>
      <c r="G51" s="7"/>
      <c r="J51" s="15"/>
      <c r="K51" s="14"/>
    </row>
    <row r="52" spans="1:11" ht="15" x14ac:dyDescent="0.2">
      <c r="A52" s="1"/>
      <c r="B52" s="7"/>
      <c r="C52" s="7"/>
      <c r="D52" s="2"/>
      <c r="E52" s="2"/>
      <c r="F52" s="2"/>
      <c r="G52" s="7"/>
      <c r="J52" s="15"/>
      <c r="K52" s="14"/>
    </row>
    <row r="53" spans="1:11" ht="15.75" x14ac:dyDescent="0.25">
      <c r="A53" s="27" t="s">
        <v>17</v>
      </c>
      <c r="B53" s="7" t="s">
        <v>20</v>
      </c>
      <c r="D53" s="7"/>
      <c r="E53" s="7"/>
      <c r="F53" s="7"/>
      <c r="G53" s="7"/>
      <c r="I53" s="43" t="s">
        <v>5</v>
      </c>
      <c r="J53" s="15"/>
      <c r="K53" s="14"/>
    </row>
    <row r="54" spans="1:11" ht="15" x14ac:dyDescent="0.2">
      <c r="A54" s="28"/>
      <c r="C54" s="7"/>
      <c r="D54" s="7"/>
      <c r="E54" s="7"/>
      <c r="F54" s="7"/>
      <c r="G54" s="7"/>
      <c r="I54" s="18"/>
      <c r="J54" s="15"/>
      <c r="K54" s="14"/>
    </row>
    <row r="55" spans="1:11" ht="15.75" x14ac:dyDescent="0.25">
      <c r="A55" s="27" t="s">
        <v>18</v>
      </c>
      <c r="B55" s="7" t="s">
        <v>21</v>
      </c>
      <c r="D55" s="7"/>
      <c r="E55" s="7"/>
      <c r="F55" s="7"/>
      <c r="G55" s="7"/>
      <c r="I55" s="64" t="str">
        <f>CONCATENATE("F = WLL = ",'berekening vh contragewicht'!F15,"kg")</f>
        <v>F = WLL = 600kg</v>
      </c>
      <c r="J55" s="15"/>
      <c r="K55" s="14"/>
    </row>
    <row r="56" spans="1:11" x14ac:dyDescent="0.2">
      <c r="A56" s="29"/>
      <c r="I56" s="18"/>
      <c r="J56" s="15"/>
      <c r="K56" s="14"/>
    </row>
    <row r="57" spans="1:11" ht="15.75" x14ac:dyDescent="0.25">
      <c r="A57" s="27" t="s">
        <v>19</v>
      </c>
      <c r="B57" s="23" t="s">
        <v>22</v>
      </c>
      <c r="D57" s="7"/>
      <c r="E57" s="7"/>
      <c r="F57" s="7"/>
      <c r="G57" s="7"/>
      <c r="I57" s="64" t="str">
        <f>CONCATENATE("F = WLL = ",'berekening vh contragewicht'!F15*2.5,"kg")</f>
        <v>F = WLL = 1500kg</v>
      </c>
      <c r="J57" s="15"/>
    </row>
    <row r="58" spans="1:11" x14ac:dyDescent="0.2">
      <c r="A58" s="14"/>
      <c r="B58" s="25" t="s">
        <v>23</v>
      </c>
      <c r="D58" s="25"/>
      <c r="E58" s="25"/>
      <c r="F58" s="25"/>
      <c r="G58" s="25"/>
      <c r="H58" s="25"/>
      <c r="I58" s="25"/>
      <c r="J58" s="15"/>
    </row>
    <row r="59" spans="1:11" x14ac:dyDescent="0.2">
      <c r="A59" s="14"/>
      <c r="J59" s="15"/>
    </row>
    <row r="60" spans="1:11" ht="15" x14ac:dyDescent="0.2">
      <c r="A60" s="1" t="s">
        <v>24</v>
      </c>
      <c r="D60" s="7" t="s">
        <v>25</v>
      </c>
      <c r="E60" s="7"/>
      <c r="F60" s="7"/>
      <c r="G60" s="7"/>
      <c r="J60" s="15"/>
    </row>
    <row r="61" spans="1:11" x14ac:dyDescent="0.2">
      <c r="A61" s="14"/>
      <c r="J61" s="15"/>
    </row>
    <row r="62" spans="1:11" ht="15" x14ac:dyDescent="0.2">
      <c r="A62" s="14"/>
      <c r="B62" s="26" t="s">
        <v>42</v>
      </c>
      <c r="J62" s="15"/>
    </row>
    <row r="63" spans="1:11" x14ac:dyDescent="0.2">
      <c r="A63" s="14"/>
      <c r="B63" s="17"/>
      <c r="J63" s="15"/>
    </row>
    <row r="64" spans="1:11" ht="15" x14ac:dyDescent="0.2">
      <c r="A64" s="14"/>
      <c r="B64" s="26" t="s">
        <v>43</v>
      </c>
      <c r="J64" s="15"/>
    </row>
    <row r="65" spans="1:10" x14ac:dyDescent="0.2">
      <c r="A65" s="14"/>
      <c r="B65" s="17"/>
      <c r="J65" s="15"/>
    </row>
    <row r="66" spans="1:10" ht="15.75" x14ac:dyDescent="0.25">
      <c r="A66" s="14"/>
      <c r="B66" s="23" t="s">
        <v>26</v>
      </c>
      <c r="C66" s="9" t="s">
        <v>6</v>
      </c>
      <c r="D66" s="24" t="s">
        <v>33</v>
      </c>
      <c r="E66" s="24"/>
      <c r="F66" s="45"/>
      <c r="J66" s="15"/>
    </row>
    <row r="67" spans="1:10" ht="15.75" x14ac:dyDescent="0.25">
      <c r="A67" s="14"/>
      <c r="C67" s="10"/>
      <c r="D67" s="20"/>
      <c r="E67" s="46" t="s">
        <v>31</v>
      </c>
      <c r="F67" s="4"/>
      <c r="I67" s="47"/>
      <c r="J67" s="15"/>
    </row>
    <row r="68" spans="1:10" x14ac:dyDescent="0.2">
      <c r="A68" s="14"/>
      <c r="J68" s="15"/>
    </row>
    <row r="69" spans="1:10" ht="15" x14ac:dyDescent="0.2">
      <c r="A69" s="28" t="s">
        <v>27</v>
      </c>
      <c r="D69" s="7" t="s">
        <v>25</v>
      </c>
      <c r="E69" s="7"/>
      <c r="J69" s="15"/>
    </row>
    <row r="70" spans="1:10" x14ac:dyDescent="0.2">
      <c r="A70" s="14"/>
      <c r="J70" s="15"/>
    </row>
    <row r="71" spans="1:10" ht="15" x14ac:dyDescent="0.2">
      <c r="A71" s="14"/>
      <c r="B71" s="7" t="s">
        <v>37</v>
      </c>
      <c r="C71" s="7"/>
      <c r="D71" s="7"/>
      <c r="E71" s="7"/>
      <c r="J71" s="15"/>
    </row>
    <row r="72" spans="1:10" ht="15" x14ac:dyDescent="0.2">
      <c r="A72" s="14"/>
      <c r="B72" s="7"/>
      <c r="C72" s="7"/>
      <c r="D72" s="7"/>
      <c r="E72" s="7"/>
      <c r="J72" s="15"/>
    </row>
    <row r="73" spans="1:10" ht="15.75" x14ac:dyDescent="0.25">
      <c r="A73" s="14"/>
      <c r="B73" s="23" t="s">
        <v>26</v>
      </c>
      <c r="C73" s="31" t="s">
        <v>7</v>
      </c>
      <c r="D73" s="32" t="s">
        <v>38</v>
      </c>
      <c r="E73" s="32"/>
      <c r="F73" s="33"/>
      <c r="J73" s="15"/>
    </row>
    <row r="74" spans="1:10" ht="15.75" x14ac:dyDescent="0.25">
      <c r="A74" s="14"/>
      <c r="B74" s="23"/>
      <c r="C74" s="55"/>
      <c r="D74" s="8"/>
      <c r="E74" s="8"/>
      <c r="F74" s="8"/>
      <c r="J74" s="15"/>
    </row>
    <row r="75" spans="1:10" x14ac:dyDescent="0.2">
      <c r="A75" s="14"/>
      <c r="J75" s="15"/>
    </row>
    <row r="76" spans="1:10" ht="18" x14ac:dyDescent="0.25">
      <c r="A76" s="54" t="s">
        <v>36</v>
      </c>
      <c r="B76" s="48"/>
      <c r="C76" s="49" t="s">
        <v>8</v>
      </c>
      <c r="D76" s="50"/>
      <c r="E76" s="51"/>
      <c r="F76" s="49" t="s">
        <v>0</v>
      </c>
      <c r="G76" s="52"/>
      <c r="H76" s="48"/>
      <c r="I76" s="49" t="s">
        <v>1</v>
      </c>
      <c r="J76" s="53"/>
    </row>
    <row r="77" spans="1:10" ht="18" x14ac:dyDescent="0.25">
      <c r="A77" s="35"/>
      <c r="B77" s="35"/>
      <c r="C77" s="36"/>
      <c r="D77" s="13"/>
      <c r="E77" s="35"/>
      <c r="F77" s="36"/>
      <c r="G77" s="36"/>
      <c r="H77" s="35"/>
      <c r="I77" s="36"/>
      <c r="J77" s="13"/>
    </row>
    <row r="78" spans="1:10" ht="15.75" x14ac:dyDescent="0.25">
      <c r="A78" s="70" t="s">
        <v>17</v>
      </c>
      <c r="B78" s="14"/>
      <c r="C78" s="6" t="s">
        <v>5</v>
      </c>
      <c r="D78" s="15"/>
      <c r="E78" s="14"/>
      <c r="F78" s="6" t="s">
        <v>39</v>
      </c>
      <c r="G78" s="7"/>
      <c r="H78" s="14"/>
      <c r="I78" s="5" t="s">
        <v>60</v>
      </c>
      <c r="J78" s="34"/>
    </row>
    <row r="79" spans="1:10" ht="15.75" x14ac:dyDescent="0.25">
      <c r="A79" s="71"/>
      <c r="B79" s="19"/>
      <c r="C79" s="37"/>
      <c r="D79" s="21"/>
      <c r="E79" s="19"/>
      <c r="F79" s="38"/>
      <c r="G79" s="3"/>
      <c r="H79" s="14"/>
      <c r="I79" s="6" t="s">
        <v>31</v>
      </c>
      <c r="J79" s="15"/>
    </row>
    <row r="80" spans="1:10" ht="15.75" x14ac:dyDescent="0.25">
      <c r="A80" s="72"/>
      <c r="B80" s="35"/>
      <c r="C80" s="39"/>
      <c r="D80" s="13"/>
      <c r="E80" s="35"/>
      <c r="F80" s="40"/>
      <c r="G80" s="41"/>
      <c r="H80" s="35"/>
      <c r="I80" s="42"/>
      <c r="J80" s="13"/>
    </row>
    <row r="81" spans="1:14" ht="15.75" x14ac:dyDescent="0.25">
      <c r="A81" s="70" t="s">
        <v>18</v>
      </c>
      <c r="B81" s="14"/>
      <c r="C81" s="6" t="s">
        <v>13</v>
      </c>
      <c r="D81" s="15"/>
      <c r="E81" s="14"/>
      <c r="F81" s="6" t="s">
        <v>40</v>
      </c>
      <c r="G81" s="7"/>
      <c r="H81" s="14"/>
      <c r="I81" s="5" t="s">
        <v>34</v>
      </c>
      <c r="J81" s="15"/>
    </row>
    <row r="82" spans="1:14" ht="15.75" x14ac:dyDescent="0.25">
      <c r="A82" s="71"/>
      <c r="B82" s="19"/>
      <c r="C82" s="11"/>
      <c r="D82" s="21"/>
      <c r="E82" s="19"/>
      <c r="F82" s="11"/>
      <c r="G82" s="3"/>
      <c r="H82" s="19"/>
      <c r="I82" s="11" t="s">
        <v>31</v>
      </c>
      <c r="J82" s="21"/>
    </row>
    <row r="83" spans="1:14" ht="15.75" x14ac:dyDescent="0.25">
      <c r="A83" s="73"/>
      <c r="B83" s="35"/>
      <c r="C83" s="39"/>
      <c r="D83" s="13"/>
      <c r="E83" s="35"/>
      <c r="F83" s="40"/>
      <c r="G83" s="41"/>
      <c r="H83" s="14"/>
      <c r="I83" s="6"/>
      <c r="J83" s="15"/>
    </row>
    <row r="84" spans="1:14" ht="15.75" x14ac:dyDescent="0.25">
      <c r="A84" s="70" t="s">
        <v>19</v>
      </c>
      <c r="B84" s="14"/>
      <c r="C84" s="6" t="s">
        <v>32</v>
      </c>
      <c r="D84" s="15"/>
      <c r="E84" s="14"/>
      <c r="F84" s="6" t="s">
        <v>41</v>
      </c>
      <c r="G84" s="7"/>
      <c r="H84" s="14"/>
      <c r="I84" s="5" t="s">
        <v>35</v>
      </c>
      <c r="J84" s="15"/>
    </row>
    <row r="85" spans="1:14" ht="15.75" x14ac:dyDescent="0.25">
      <c r="A85" s="74"/>
      <c r="B85" s="19"/>
      <c r="C85" s="20"/>
      <c r="D85" s="21"/>
      <c r="E85" s="19"/>
      <c r="F85" s="20"/>
      <c r="G85" s="3"/>
      <c r="H85" s="19"/>
      <c r="I85" s="11" t="s">
        <v>31</v>
      </c>
      <c r="J85" s="21"/>
    </row>
    <row r="86" spans="1:14" x14ac:dyDescent="0.2">
      <c r="A86" s="82" t="s">
        <v>71</v>
      </c>
      <c r="B86" s="77"/>
      <c r="C86" s="78" t="s">
        <v>68</v>
      </c>
      <c r="D86" s="79"/>
      <c r="E86" s="80"/>
      <c r="F86" s="78" t="s">
        <v>69</v>
      </c>
      <c r="G86" s="79"/>
      <c r="H86" s="80"/>
      <c r="I86" s="78" t="s">
        <v>70</v>
      </c>
      <c r="J86" s="81"/>
      <c r="K86" t="s">
        <v>75</v>
      </c>
      <c r="N86" t="s">
        <v>76</v>
      </c>
    </row>
    <row r="87" spans="1:14" ht="15.75" x14ac:dyDescent="0.25">
      <c r="A87" s="75" t="s">
        <v>17</v>
      </c>
      <c r="B87" s="14"/>
      <c r="C87" s="67">
        <f>0</f>
        <v>0</v>
      </c>
      <c r="D87" s="68"/>
      <c r="E87" s="69"/>
      <c r="F87" s="67">
        <f>EG+CW+0-I87</f>
        <v>399.09090909090912</v>
      </c>
      <c r="G87" s="68"/>
      <c r="H87" s="69"/>
      <c r="I87" s="67">
        <f>(0.5*EG+0)*(Li+Lo)/Li</f>
        <v>60.909090909090907</v>
      </c>
      <c r="J87" s="15"/>
      <c r="K87" s="152">
        <f>CEILING((((((Li+Lo)/2)*EG)-CW*325)/Li),1)</f>
        <v>40</v>
      </c>
      <c r="N87" s="153">
        <f>ROUNDDOWN((((((Li+Lo)/2)*EG)/325)/20),0)</f>
        <v>51</v>
      </c>
    </row>
    <row r="88" spans="1:14" x14ac:dyDescent="0.2">
      <c r="A88" s="76"/>
      <c r="B88" s="14"/>
      <c r="C88" s="67"/>
      <c r="D88" s="68"/>
      <c r="E88" s="69"/>
      <c r="F88" s="67"/>
      <c r="G88" s="68"/>
      <c r="H88" s="69"/>
      <c r="I88" s="67"/>
      <c r="J88" s="15"/>
    </row>
    <row r="89" spans="1:14" ht="15.75" x14ac:dyDescent="0.25">
      <c r="A89" s="75" t="s">
        <v>18</v>
      </c>
      <c r="B89" s="14"/>
      <c r="C89" s="67">
        <f>wll</f>
        <v>600</v>
      </c>
      <c r="D89" s="68"/>
      <c r="E89" s="69"/>
      <c r="F89" s="67">
        <f>EG+CW+wll-I89</f>
        <v>268.18181818181813</v>
      </c>
      <c r="G89" s="68"/>
      <c r="H89" s="69"/>
      <c r="I89" s="67">
        <f>(0.5*EG+wll)*(Li+Lo)/Li</f>
        <v>791.81818181818187</v>
      </c>
      <c r="J89" s="15"/>
    </row>
    <row r="90" spans="1:14" x14ac:dyDescent="0.2">
      <c r="A90" s="76"/>
      <c r="B90" s="14"/>
      <c r="C90" s="67"/>
      <c r="D90" s="68"/>
      <c r="E90" s="69"/>
      <c r="F90" s="67"/>
      <c r="G90" s="68"/>
      <c r="H90" s="69"/>
      <c r="I90" s="67"/>
      <c r="J90" s="15"/>
    </row>
    <row r="91" spans="1:14" ht="15.75" x14ac:dyDescent="0.25">
      <c r="A91" s="75" t="s">
        <v>19</v>
      </c>
      <c r="B91" s="14"/>
      <c r="C91" s="67">
        <f>2.5*wll</f>
        <v>1500</v>
      </c>
      <c r="D91" s="68"/>
      <c r="E91" s="69"/>
      <c r="F91" s="67">
        <f>EG+CW+2.5*wll-I91</f>
        <v>71.818181818181756</v>
      </c>
      <c r="G91" s="68"/>
      <c r="H91" s="69"/>
      <c r="I91" s="67">
        <f>(0.5*EG+2.5*wll)*(Li+Lo)/Li</f>
        <v>1888.1818181818182</v>
      </c>
      <c r="J91" s="15"/>
    </row>
    <row r="92" spans="1:14" x14ac:dyDescent="0.2">
      <c r="A92" s="66"/>
      <c r="B92" s="19"/>
      <c r="C92" s="20"/>
      <c r="D92" s="21"/>
      <c r="E92" s="19"/>
      <c r="F92" s="20"/>
      <c r="G92" s="21"/>
      <c r="H92" s="19"/>
      <c r="I92" s="20"/>
      <c r="J92" s="21"/>
    </row>
  </sheetData>
  <phoneticPr fontId="0" type="noConversion"/>
  <pageMargins left="0.59055118110236227" right="0.39370078740157483" top="0.59055118110236227" bottom="0.59055118110236227" header="0.51181102362204722" footer="0.51181102362204722"/>
  <pageSetup paperSize="9" scale="95" orientation="portrait" horizontalDpi="4294967292" r:id="rId1"/>
  <headerFooter alignWithMargins="0"/>
  <rowBreaks count="1" manualBreakCount="1">
    <brk id="3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E6CC87F3B9A40840FCA3D7588C389" ma:contentTypeVersion="15" ma:contentTypeDescription="Create a new document." ma:contentTypeScope="" ma:versionID="c21c4c678aeb78530eb6e443bb5ad969">
  <xsd:schema xmlns:xsd="http://www.w3.org/2001/XMLSchema" xmlns:xs="http://www.w3.org/2001/XMLSchema" xmlns:p="http://schemas.microsoft.com/office/2006/metadata/properties" xmlns:ns2="4b877a31-afcc-4d3a-ae79-5ef03df35a99" xmlns:ns3="6d8b4247-6956-4cbb-a281-a09a284f2325" targetNamespace="http://schemas.microsoft.com/office/2006/metadata/properties" ma:root="true" ma:fieldsID="12b515df1ced9bb5fca712d462ebf192" ns2:_="" ns3:_="">
    <xsd:import namespace="4b877a31-afcc-4d3a-ae79-5ef03df35a99"/>
    <xsd:import namespace="6d8b4247-6956-4cbb-a281-a09a284f23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77a31-afcc-4d3a-ae79-5ef03df35a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cf30c0-b8b8-46b6-9fa0-fa190755dbc0}" ma:internalName="TaxCatchAll" ma:showField="CatchAllData" ma:web="4b877a31-afcc-4d3a-ae79-5ef03df35a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b4247-6956-4cbb-a281-a09a284f2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d535186-5695-4d89-97a6-9ba1f906db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877a31-afcc-4d3a-ae79-5ef03df35a99" xsi:nil="true"/>
    <lcf76f155ced4ddcb4097134ff3c332f xmlns="6d8b4247-6956-4cbb-a281-a09a284f23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53A09F-1031-4364-8871-E0EF34A54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77a31-afcc-4d3a-ae79-5ef03df35a99"/>
    <ds:schemaRef ds:uri="6d8b4247-6956-4cbb-a281-a09a284f2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12D69B-A9A3-43F1-B38A-9CD3141D5D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48E03-F4F3-4DA9-9C06-F78DDEBE3564}">
  <ds:schemaRefs>
    <ds:schemaRef ds:uri="http://schemas.microsoft.com/office/2006/metadata/properties"/>
    <ds:schemaRef ds:uri="http://schemas.microsoft.com/office/infopath/2007/PartnerControls"/>
    <ds:schemaRef ds:uri="4b877a31-afcc-4d3a-ae79-5ef03df35a99"/>
    <ds:schemaRef ds:uri="6d8b4247-6956-4cbb-a281-a09a284f23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Voorblad berekening - NL</vt:lpstr>
      <vt:lpstr>berekening vh contragewicht</vt:lpstr>
      <vt:lpstr>CW</vt:lpstr>
      <vt:lpstr>'berekening vh contragewicht'!Druckbereich</vt:lpstr>
      <vt:lpstr>'Voorblad berekening - NL'!Druckbereich</vt:lpstr>
      <vt:lpstr>EG</vt:lpstr>
      <vt:lpstr>Li</vt:lpstr>
      <vt:lpstr>Lo</vt:lpstr>
      <vt:lpstr>wll</vt:lpstr>
    </vt:vector>
  </TitlesOfParts>
  <Company>Altrex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365</dc:creator>
  <cp:lastModifiedBy>Alexander Bänziger</cp:lastModifiedBy>
  <cp:lastPrinted>2012-01-25T13:57:48Z</cp:lastPrinted>
  <dcterms:created xsi:type="dcterms:W3CDTF">2001-11-14T15:34:08Z</dcterms:created>
  <dcterms:modified xsi:type="dcterms:W3CDTF">2024-11-04T16:15:07Z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0x0101008BCE6CC87F3B9A40840FCA3D7588C389</vt:lpwstr>
  </property>
  <property fmtid="{D5CDD505-2E9C-101B-9397-08002B2CF9AE}" pid="3" name="MediaServiceImageTags">
    <vt:lpwstr/>
  </property>
</Properties>
</file>